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a.markovic\Desktop\"/>
    </mc:Choice>
  </mc:AlternateContent>
  <bookViews>
    <workbookView xWindow="0" yWindow="0" windowWidth="38400" windowHeight="1770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L8" i="16" l="1"/>
  <c r="I50" i="16" l="1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G11" i="17" l="1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9" i="1" l="1"/>
  <c r="W29" i="1"/>
  <c r="AA29" i="1" s="1"/>
  <c r="AB29" i="1" s="1"/>
  <c r="Z25" i="1"/>
  <c r="W25" i="1"/>
  <c r="AA25" i="1" s="1"/>
  <c r="AB25" i="1" s="1"/>
  <c r="Z30" i="1"/>
  <c r="W30" i="1"/>
  <c r="AA30" i="1" s="1"/>
  <c r="AB30" i="1" s="1"/>
  <c r="Z26" i="1"/>
  <c r="W26" i="1"/>
  <c r="AA26" i="1" s="1"/>
  <c r="AB26" i="1" s="1"/>
  <c r="Z24" i="1"/>
  <c r="W24" i="1"/>
  <c r="AA24" i="1" s="1"/>
  <c r="AB24" i="1" s="1"/>
  <c r="Z31" i="1"/>
  <c r="W31" i="1"/>
  <c r="AA31" i="1" s="1"/>
  <c r="AB31" i="1" s="1"/>
  <c r="Z27" i="1"/>
  <c r="W27" i="1"/>
  <c r="AA27" i="1" s="1"/>
  <c r="AB27" i="1" s="1"/>
  <c r="Z23" i="1"/>
  <c r="W23" i="1"/>
  <c r="AA23" i="1" s="1"/>
  <c r="AB23" i="1" s="1"/>
  <c r="Z28" i="1"/>
  <c r="W28" i="1"/>
  <c r="AA28" i="1" s="1"/>
  <c r="AB28" i="1" s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22" i="1" l="1"/>
  <c r="Z14" i="1"/>
  <c r="W14" i="1"/>
  <c r="AA14" i="1" s="1"/>
  <c r="AB14" i="1" s="1"/>
  <c r="Z18" i="1"/>
  <c r="W18" i="1"/>
  <c r="AA18" i="1" s="1"/>
  <c r="AB18" i="1" s="1"/>
  <c r="Z15" i="1"/>
  <c r="W15" i="1"/>
  <c r="AA15" i="1" s="1"/>
  <c r="AB15" i="1" s="1"/>
  <c r="Z19" i="1"/>
  <c r="W19" i="1"/>
  <c r="AA19" i="1" s="1"/>
  <c r="AB19" i="1" s="1"/>
  <c r="Z16" i="1"/>
  <c r="W16" i="1"/>
  <c r="AA16" i="1" s="1"/>
  <c r="AB16" i="1" s="1"/>
  <c r="Z20" i="1"/>
  <c r="W20" i="1"/>
  <c r="AA20" i="1" s="1"/>
  <c r="AB20" i="1" s="1"/>
  <c r="Z17" i="1"/>
  <c r="W17" i="1"/>
  <c r="AA17" i="1" s="1"/>
  <c r="AB17" i="1" s="1"/>
  <c r="Z21" i="1"/>
  <c r="W21" i="1"/>
  <c r="AA21" i="1" s="1"/>
  <c r="AB21" i="1" s="1"/>
  <c r="Z11" i="1"/>
  <c r="AB11" i="1" s="1"/>
  <c r="AA22" i="1"/>
  <c r="AB22" i="1"/>
  <c r="Z10" i="1" l="1"/>
  <c r="Z32" i="1" s="1"/>
  <c r="V35" i="1" s="1"/>
  <c r="AB10" i="1"/>
  <c r="AB32" i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<sst xmlns="http://schemas.openxmlformats.org/spreadsheetml/2006/main" count="543" uniqueCount="140">
  <si>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</si>
  <si>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</si>
  <si>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</si>
  <si>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</si>
  <si>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</si>
  <si>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</si>
  <si>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</si>
  <si>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</si>
  <si>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</si>
  <si>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</si>
  <si>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</si>
  <si>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</si>
  <si>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</si>
  <si>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</si>
  <si>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</si>
  <si>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</si>
  <si>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</si>
  <si>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</si>
  <si>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</si>
  <si>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</si>
  <si>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</si>
  <si>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</si>
  <si>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</si>
  <si>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</si>
  <si>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</si>
  <si>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</si>
  <si>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</si>
  <si>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</si>
  <si>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</si>
  <si>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</si>
  <si>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</si>
  <si>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</si>
  <si>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</si>
  <si>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</si>
  <si>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</si>
  <si>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</si>
  <si>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</si>
  <si>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</si>
  <si>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</si>
  <si>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</si>
  <si>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</si>
  <si>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</si>
  <si>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</si>
  <si>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</si>
  <si>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</si>
  <si>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</si>
  <si>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</si>
  <si>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</si>
  <si>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</si>
  <si>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</si>
  <si>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</si>
  <si>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</si>
  <si>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</si>
  <si>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</si>
  <si>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</si>
  <si>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</si>
  <si>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</si>
  <si>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</si>
  <si>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</si>
  <si>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</si>
  <si>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</si>
  <si>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</si>
  <si>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</si>
  <si>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</si>
  <si>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</si>
  <si>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</si>
  <si>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</si>
  <si>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</si>
  <si>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</si>
  <si>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</si>
  <si>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</si>
  <si>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</si>
  <si>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</si>
  <si>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</si>
  <si>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</si>
  <si>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</si>
  <si>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</si>
  <si>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</si>
  <si>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</si>
  <si>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</si>
  <si>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</si>
  <si>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</si>
  <si>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</si>
  <si>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</si>
  <si>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</si>
  <si>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</si>
  <si>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</si>
  <si>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</si>
  <si>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</si>
  <si>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</si>
  <si>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</si>
  <si>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</si>
  <si>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</si>
  <si>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</si>
  <si>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</si>
  <si>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</si>
  <si>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</si>
  <si>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</si>
  <si>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</si>
  <si>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</si>
  <si>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</si>
  <si>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</si>
  <si>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</si>
  <si>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</si>
  <si>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</si>
  <si>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</si>
  <si>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</si>
  <si>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2023. години на економској класификацији 416</t>
  </si>
  <si>
    <t>БРОЈ ЗАПОСЛЕНИХ У 2024. ГОДИНИ</t>
  </si>
  <si>
    <t>Планирани број запослених на дан 01.01.2024. године</t>
  </si>
  <si>
    <t>Планирано увећање броја запослених до 1. децембра 2024. године</t>
  </si>
  <si>
    <t>Планирано смањење броја запослених до 1. децембра 2024. године</t>
  </si>
  <si>
    <t>Укупан број запослених 1. децембра 2024. године</t>
  </si>
  <si>
    <t>Маса средстава за плате планирана за 2024. годину на економским класификацијама 411 и 412</t>
  </si>
  <si>
    <t>Укупан планиран број зап. у децембру 2024. године из извора 01</t>
  </si>
  <si>
    <t>Укупан планиран број зап. у децембру 2024. године из извора 04</t>
  </si>
  <si>
    <t>Укупан планиран број зап. у децембру 2024. године из извора 05-08</t>
  </si>
  <si>
    <t>БРОЈ ЗАПОСЛЕНИХ ЧИЈЕ СЕ ПЛАТЕ ФИНАНСИРАЈУ ИЗ БУЏЕТА СА ОСТАЛИХ ЕКОНОМСКИХ КЛАСИФИКАЦИЈА У 2024. ГОДИНИ</t>
  </si>
  <si>
    <t xml:space="preserve">Назив корисника чије се плате у 2024. години финансирају из буџета на осталим економским класификацијама </t>
  </si>
  <si>
    <t>Укупна маса средстава за плате запослених у 2024. години</t>
  </si>
  <si>
    <t>ПЛАНИРАНА СРЕДСТВА НА ЕКОНОМСКОЈ КЛАСИФИКАЦИЈИ 416 У 2024. ГОДИНИ</t>
  </si>
  <si>
    <t>Планирана средства у 2024. години на економској класификацији 416</t>
  </si>
  <si>
    <t xml:space="preserve">Укупан број запослених за који се планира исплата средстава за јубиларне награде у 2024. години </t>
  </si>
  <si>
    <t xml:space="preserve">Укупан број запослених за који се планира исплата средстава по другом основу у 2024. години </t>
  </si>
  <si>
    <t xml:space="preserve">ПРЕГЛЕД БРОЈА ЗАПОСЛЕНИХ И СРЕДСТАВА ЗА ПЛАТЕ У 2024. ГОДИНИ ПО ЗВАЊИМА И ЗАНИМАЊИМА У ОРГАНИМА И СЛУЖБАМА  ЛОКАЛНЕ ВЛАСТИ </t>
  </si>
  <si>
    <t>Број запослених у октобру 2023. године</t>
  </si>
  <si>
    <t>Запослени који су одсутни са рада у  октобру 2023. године (по основу боловања, пл. одсуства, непл. одсуства и сл.)</t>
  </si>
  <si>
    <t>Укупан број запослених у  октобру 2023. године</t>
  </si>
  <si>
    <t>Број запослених у  октобру 2023. године</t>
  </si>
  <si>
    <t>МАСА СРЕДСТАВА ЗА ПЛАТЕ ИСПЛАЋЕНА У 2023. ГОДИНИ И ПЛАНИРАНА У 2024. ГОДИНИ</t>
  </si>
  <si>
    <t xml:space="preserve">Маса средстава за плате исплаћена за период  I-X  2023. године и планирана пројекција за период XI-XII према Одлуци о буџету ЈЛС за 2023. годину на економским класификацијама 411 и 412   </t>
  </si>
  <si>
    <t>Укупан број зап. у октобру 2023. године из извора 01</t>
  </si>
  <si>
    <t>Укупан број зап. у октобру 2023. године из извора 04</t>
  </si>
  <si>
    <t>Укупан број зап. у октобру 2023. године из извора 05-08</t>
  </si>
  <si>
    <t>дозвољено по Закону о буџету РС за 2023. годину</t>
  </si>
  <si>
    <t>Исплаћена средства у 2023. години на економској класификацији 416</t>
  </si>
  <si>
    <t xml:space="preserve">Укупан број запослених за који су исплаћена средства за јубиларне награде у 2023. години </t>
  </si>
  <si>
    <t xml:space="preserve">Укупан број запослених за који су исплаћена средства по другом основу у 2023. години </t>
  </si>
  <si>
    <t>ИСПЛАЋЕНА СРЕДСТВА НА ЕКОНОМСКИМ КЛАСИФИКАЦИЈАМА 413 - 416 У 2023. ГОДИНИ И ПЛАНИРАНА У 2024. ГОДИНИ</t>
  </si>
  <si>
    <t xml:space="preserve">Маса средстава за плате исплаћена за септембар 2023. године на економским класификацијама 411 и 412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</si>
</sst>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AS9" activePane="bottomRight" state="frozen"/>
      <selection pane="topRight" activeCell="C1" sqref="C1"/>
      <selection pane="bottomLeft" activeCell="A11" sqref="A11"/>
      <selection pane="bottomRight" activeCell="AT11" sqref="AT11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2" t="s">
        <v>73</v>
      </c>
      <c r="B2" s="34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41" t="s">
        <v>89</v>
      </c>
      <c r="N2" s="242"/>
      <c r="X2" s="318">
        <f>+C2</f>
        <v>0</v>
      </c>
      <c r="Y2" s="318"/>
      <c r="Z2" s="318"/>
      <c r="AA2" s="318"/>
      <c r="AB2" s="318"/>
      <c r="AC2" s="318"/>
      <c r="AD2" s="318"/>
      <c r="AE2" s="318"/>
      <c r="AF2" s="318"/>
      <c r="AG2" s="318"/>
      <c r="AS2" s="221">
        <f>+C2</f>
        <v>0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>
        <f>+C2</f>
        <v>0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5.75" thickBot="1" x14ac:dyDescent="0.3">
      <c r="G3" s="296" t="s">
        <v>108</v>
      </c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86" ht="19.5" thickBot="1" x14ac:dyDescent="0.35">
      <c r="B4" s="222" t="s">
        <v>93</v>
      </c>
      <c r="C4" s="303" t="s">
        <v>90</v>
      </c>
      <c r="D4" s="298"/>
      <c r="E4" s="298"/>
      <c r="F4" s="298"/>
      <c r="G4" s="298"/>
      <c r="H4" s="298"/>
      <c r="I4" s="298"/>
      <c r="J4" s="298"/>
      <c r="K4" s="298"/>
      <c r="L4" s="299"/>
      <c r="M4" s="299"/>
      <c r="N4" s="299"/>
      <c r="O4" s="298"/>
      <c r="P4" s="298"/>
      <c r="Q4" s="298"/>
      <c r="R4" s="298"/>
      <c r="S4" s="298"/>
      <c r="T4" s="298"/>
      <c r="U4" s="298"/>
      <c r="V4" s="298"/>
      <c r="W4" s="304"/>
      <c r="X4" s="298" t="s">
        <v>96</v>
      </c>
      <c r="Y4" s="298"/>
      <c r="Z4" s="298"/>
      <c r="AA4" s="298"/>
      <c r="AB4" s="298"/>
      <c r="AC4" s="298"/>
      <c r="AD4" s="298"/>
      <c r="AE4" s="298"/>
      <c r="AF4" s="298"/>
      <c r="AG4" s="299"/>
      <c r="AH4" s="299"/>
      <c r="AI4" s="299"/>
      <c r="AJ4" s="298"/>
      <c r="AK4" s="298"/>
      <c r="AL4" s="298"/>
      <c r="AM4" s="298"/>
      <c r="AN4" s="298"/>
      <c r="AO4" s="298"/>
      <c r="AP4" s="298"/>
      <c r="AQ4" s="298"/>
      <c r="AR4" s="298"/>
      <c r="AS4" s="297" t="s">
        <v>91</v>
      </c>
      <c r="AT4" s="298"/>
      <c r="AU4" s="298"/>
      <c r="AV4" s="298"/>
      <c r="AW4" s="298"/>
      <c r="AX4" s="298"/>
      <c r="AY4" s="298"/>
      <c r="AZ4" s="298"/>
      <c r="BA4" s="298"/>
      <c r="BB4" s="299"/>
      <c r="BC4" s="299"/>
      <c r="BD4" s="299"/>
      <c r="BE4" s="298"/>
      <c r="BF4" s="298"/>
      <c r="BG4" s="298"/>
      <c r="BH4" s="298"/>
      <c r="BI4" s="298"/>
      <c r="BJ4" s="298"/>
      <c r="BK4" s="298"/>
      <c r="BL4" s="298"/>
      <c r="BM4" s="298"/>
      <c r="BN4" s="297" t="s">
        <v>92</v>
      </c>
      <c r="BO4" s="298"/>
      <c r="BP4" s="298"/>
      <c r="BQ4" s="298"/>
      <c r="BR4" s="298"/>
      <c r="BS4" s="298"/>
      <c r="BT4" s="298"/>
      <c r="BU4" s="298"/>
      <c r="BV4" s="298"/>
      <c r="BW4" s="299"/>
      <c r="BX4" s="299"/>
      <c r="BY4" s="299"/>
      <c r="BZ4" s="298"/>
      <c r="CA4" s="298"/>
      <c r="CB4" s="298"/>
      <c r="CC4" s="298"/>
      <c r="CD4" s="298"/>
      <c r="CE4" s="298"/>
      <c r="CF4" s="298"/>
      <c r="CG4" s="298"/>
      <c r="CH4" s="298"/>
    </row>
    <row r="5" spans="1:86" ht="68.45" customHeight="1" x14ac:dyDescent="0.25">
      <c r="A5" s="326" t="s">
        <v>70</v>
      </c>
      <c r="B5" s="328" t="s">
        <v>0</v>
      </c>
      <c r="C5" s="305" t="s">
        <v>125</v>
      </c>
      <c r="D5" s="306"/>
      <c r="E5" s="307"/>
      <c r="F5" s="308" t="s">
        <v>126</v>
      </c>
      <c r="G5" s="309"/>
      <c r="H5" s="310"/>
      <c r="I5" s="311" t="s">
        <v>127</v>
      </c>
      <c r="J5" s="306"/>
      <c r="K5" s="306"/>
      <c r="L5" s="312" t="s">
        <v>109</v>
      </c>
      <c r="M5" s="312"/>
      <c r="N5" s="312"/>
      <c r="O5" s="308" t="s">
        <v>110</v>
      </c>
      <c r="P5" s="309"/>
      <c r="Q5" s="310"/>
      <c r="R5" s="308" t="s">
        <v>111</v>
      </c>
      <c r="S5" s="309"/>
      <c r="T5" s="310"/>
      <c r="U5" s="311" t="s">
        <v>112</v>
      </c>
      <c r="V5" s="306"/>
      <c r="W5" s="313"/>
      <c r="X5" s="337" t="s">
        <v>128</v>
      </c>
      <c r="Y5" s="337"/>
      <c r="Z5" s="338"/>
      <c r="AA5" s="319" t="s">
        <v>126</v>
      </c>
      <c r="AB5" s="320"/>
      <c r="AC5" s="321"/>
      <c r="AD5" s="322" t="s">
        <v>127</v>
      </c>
      <c r="AE5" s="323"/>
      <c r="AF5" s="323"/>
      <c r="AG5" s="331" t="s">
        <v>109</v>
      </c>
      <c r="AH5" s="331"/>
      <c r="AI5" s="331"/>
      <c r="AJ5" s="319" t="s">
        <v>110</v>
      </c>
      <c r="AK5" s="320"/>
      <c r="AL5" s="321"/>
      <c r="AM5" s="319" t="s">
        <v>111</v>
      </c>
      <c r="AN5" s="320"/>
      <c r="AO5" s="321"/>
      <c r="AP5" s="322" t="s">
        <v>112</v>
      </c>
      <c r="AQ5" s="323"/>
      <c r="AR5" s="323"/>
      <c r="AS5" s="351" t="s">
        <v>128</v>
      </c>
      <c r="AT5" s="337"/>
      <c r="AU5" s="338"/>
      <c r="AV5" s="319" t="s">
        <v>126</v>
      </c>
      <c r="AW5" s="320"/>
      <c r="AX5" s="321"/>
      <c r="AY5" s="322" t="s">
        <v>127</v>
      </c>
      <c r="AZ5" s="323"/>
      <c r="BA5" s="323"/>
      <c r="BB5" s="331" t="s">
        <v>109</v>
      </c>
      <c r="BC5" s="331"/>
      <c r="BD5" s="331"/>
      <c r="BE5" s="319" t="s">
        <v>110</v>
      </c>
      <c r="BF5" s="320"/>
      <c r="BG5" s="321"/>
      <c r="BH5" s="319" t="s">
        <v>111</v>
      </c>
      <c r="BI5" s="320"/>
      <c r="BJ5" s="321"/>
      <c r="BK5" s="322" t="s">
        <v>112</v>
      </c>
      <c r="BL5" s="323"/>
      <c r="BM5" s="323"/>
      <c r="BN5" s="351" t="s">
        <v>128</v>
      </c>
      <c r="BO5" s="337"/>
      <c r="BP5" s="338"/>
      <c r="BQ5" s="319" t="s">
        <v>126</v>
      </c>
      <c r="BR5" s="320"/>
      <c r="BS5" s="321"/>
      <c r="BT5" s="322" t="s">
        <v>127</v>
      </c>
      <c r="BU5" s="323"/>
      <c r="BV5" s="323"/>
      <c r="BW5" s="331" t="s">
        <v>109</v>
      </c>
      <c r="BX5" s="331"/>
      <c r="BY5" s="331"/>
      <c r="BZ5" s="319" t="s">
        <v>110</v>
      </c>
      <c r="CA5" s="320"/>
      <c r="CB5" s="321"/>
      <c r="CC5" s="319" t="s">
        <v>111</v>
      </c>
      <c r="CD5" s="320"/>
      <c r="CE5" s="321"/>
      <c r="CF5" s="322" t="s">
        <v>112</v>
      </c>
      <c r="CG5" s="323"/>
      <c r="CH5" s="323"/>
    </row>
    <row r="6" spans="1:86" ht="75.75" customHeight="1" x14ac:dyDescent="0.25">
      <c r="A6" s="327"/>
      <c r="B6" s="329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" customHeight="1" x14ac:dyDescent="0.25">
      <c r="A7" s="332">
        <v>1</v>
      </c>
      <c r="B7" s="333">
        <v>2</v>
      </c>
      <c r="C7" s="314">
        <v>3</v>
      </c>
      <c r="D7" s="316">
        <v>4</v>
      </c>
      <c r="E7" s="316" t="s">
        <v>4</v>
      </c>
      <c r="F7" s="316">
        <v>6</v>
      </c>
      <c r="G7" s="316">
        <v>7</v>
      </c>
      <c r="H7" s="316" t="s">
        <v>79</v>
      </c>
      <c r="I7" s="316">
        <v>9</v>
      </c>
      <c r="J7" s="316">
        <v>10</v>
      </c>
      <c r="K7" s="349">
        <v>11</v>
      </c>
      <c r="L7" s="341">
        <v>12</v>
      </c>
      <c r="M7" s="341">
        <v>13</v>
      </c>
      <c r="N7" s="341" t="s">
        <v>80</v>
      </c>
      <c r="O7" s="316">
        <v>15</v>
      </c>
      <c r="P7" s="316">
        <v>16</v>
      </c>
      <c r="Q7" s="316" t="s">
        <v>81</v>
      </c>
      <c r="R7" s="316">
        <v>18</v>
      </c>
      <c r="S7" s="316">
        <v>19</v>
      </c>
      <c r="T7" s="316" t="s">
        <v>82</v>
      </c>
      <c r="U7" s="316">
        <v>21</v>
      </c>
      <c r="V7" s="316">
        <v>22</v>
      </c>
      <c r="W7" s="339" t="s">
        <v>97</v>
      </c>
      <c r="X7" s="335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79</v>
      </c>
      <c r="AD7" s="324">
        <v>9</v>
      </c>
      <c r="AE7" s="324">
        <v>10</v>
      </c>
      <c r="AF7" s="346">
        <v>11</v>
      </c>
      <c r="AG7" s="332">
        <v>12</v>
      </c>
      <c r="AH7" s="332">
        <v>13</v>
      </c>
      <c r="AI7" s="332" t="s">
        <v>80</v>
      </c>
      <c r="AJ7" s="300">
        <v>15</v>
      </c>
      <c r="AK7" s="300">
        <v>16</v>
      </c>
      <c r="AL7" s="300" t="s">
        <v>81</v>
      </c>
      <c r="AM7" s="300">
        <v>18</v>
      </c>
      <c r="AN7" s="300">
        <v>19</v>
      </c>
      <c r="AO7" s="300" t="s">
        <v>82</v>
      </c>
      <c r="AP7" s="324">
        <v>21</v>
      </c>
      <c r="AQ7" s="324">
        <v>22</v>
      </c>
      <c r="AR7" s="346" t="s">
        <v>97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79</v>
      </c>
      <c r="AY7" s="324">
        <v>9</v>
      </c>
      <c r="AZ7" s="324">
        <v>10</v>
      </c>
      <c r="BA7" s="346">
        <v>11</v>
      </c>
      <c r="BB7" s="332">
        <v>12</v>
      </c>
      <c r="BC7" s="332">
        <v>13</v>
      </c>
      <c r="BD7" s="332" t="s">
        <v>80</v>
      </c>
      <c r="BE7" s="300">
        <v>15</v>
      </c>
      <c r="BF7" s="300">
        <v>16</v>
      </c>
      <c r="BG7" s="300" t="s">
        <v>81</v>
      </c>
      <c r="BH7" s="300">
        <v>18</v>
      </c>
      <c r="BI7" s="300">
        <v>19</v>
      </c>
      <c r="BJ7" s="300" t="s">
        <v>82</v>
      </c>
      <c r="BK7" s="324">
        <v>21</v>
      </c>
      <c r="BL7" s="324">
        <v>22</v>
      </c>
      <c r="BM7" s="346" t="s">
        <v>97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79</v>
      </c>
      <c r="BT7" s="324">
        <v>9</v>
      </c>
      <c r="BU7" s="324">
        <v>10</v>
      </c>
      <c r="BV7" s="346">
        <v>11</v>
      </c>
      <c r="BW7" s="332">
        <v>12</v>
      </c>
      <c r="BX7" s="332">
        <v>13</v>
      </c>
      <c r="BY7" s="332" t="s">
        <v>80</v>
      </c>
      <c r="BZ7" s="300">
        <v>15</v>
      </c>
      <c r="CA7" s="300">
        <v>16</v>
      </c>
      <c r="CB7" s="300" t="s">
        <v>81</v>
      </c>
      <c r="CC7" s="300">
        <v>18</v>
      </c>
      <c r="CD7" s="300">
        <v>19</v>
      </c>
      <c r="CE7" s="300" t="s">
        <v>82</v>
      </c>
      <c r="CF7" s="324">
        <v>21</v>
      </c>
      <c r="CG7" s="324">
        <v>22</v>
      </c>
      <c r="CH7" s="346" t="s">
        <v>97</v>
      </c>
    </row>
    <row r="8" spans="1:86" ht="15.75" thickBot="1" x14ac:dyDescent="0.3">
      <c r="A8" s="332"/>
      <c r="B8" s="334"/>
      <c r="C8" s="315"/>
      <c r="D8" s="317"/>
      <c r="E8" s="317"/>
      <c r="F8" s="317"/>
      <c r="G8" s="317"/>
      <c r="H8" s="317"/>
      <c r="I8" s="317"/>
      <c r="J8" s="317"/>
      <c r="K8" s="350"/>
      <c r="L8" s="316"/>
      <c r="M8" s="316"/>
      <c r="N8" s="316"/>
      <c r="O8" s="317"/>
      <c r="P8" s="317"/>
      <c r="Q8" s="317"/>
      <c r="R8" s="317"/>
      <c r="S8" s="317"/>
      <c r="T8" s="317"/>
      <c r="U8" s="317"/>
      <c r="V8" s="317"/>
      <c r="W8" s="340"/>
      <c r="X8" s="336"/>
      <c r="Y8" s="330"/>
      <c r="Z8" s="330"/>
      <c r="AA8" s="330"/>
      <c r="AB8" s="330"/>
      <c r="AC8" s="330"/>
      <c r="AD8" s="325"/>
      <c r="AE8" s="325"/>
      <c r="AF8" s="347"/>
      <c r="AG8" s="300"/>
      <c r="AH8" s="300"/>
      <c r="AI8" s="300"/>
      <c r="AJ8" s="330"/>
      <c r="AK8" s="330"/>
      <c r="AL8" s="330"/>
      <c r="AM8" s="330"/>
      <c r="AN8" s="330"/>
      <c r="AO8" s="330"/>
      <c r="AP8" s="325"/>
      <c r="AQ8" s="325"/>
      <c r="AR8" s="347"/>
      <c r="AS8" s="301"/>
      <c r="AT8" s="301"/>
      <c r="AU8" s="301"/>
      <c r="AV8" s="301"/>
      <c r="AW8" s="301"/>
      <c r="AX8" s="301"/>
      <c r="AY8" s="352"/>
      <c r="AZ8" s="352"/>
      <c r="BA8" s="353"/>
      <c r="BB8" s="332"/>
      <c r="BC8" s="332"/>
      <c r="BD8" s="332"/>
      <c r="BE8" s="301"/>
      <c r="BF8" s="301"/>
      <c r="BG8" s="301"/>
      <c r="BH8" s="301"/>
      <c r="BI8" s="301"/>
      <c r="BJ8" s="301"/>
      <c r="BK8" s="352"/>
      <c r="BL8" s="352"/>
      <c r="BM8" s="353"/>
      <c r="BN8" s="301"/>
      <c r="BO8" s="301"/>
      <c r="BP8" s="301"/>
      <c r="BQ8" s="301"/>
      <c r="BR8" s="301"/>
      <c r="BS8" s="301"/>
      <c r="BT8" s="352"/>
      <c r="BU8" s="352"/>
      <c r="BV8" s="353"/>
      <c r="BW8" s="332"/>
      <c r="BX8" s="332"/>
      <c r="BY8" s="332"/>
      <c r="BZ8" s="301"/>
      <c r="CA8" s="301"/>
      <c r="CB8" s="301"/>
      <c r="CC8" s="301"/>
      <c r="CD8" s="301"/>
      <c r="CE8" s="301"/>
      <c r="CF8" s="352"/>
      <c r="CG8" s="352"/>
      <c r="CH8" s="353"/>
    </row>
    <row r="9" spans="1:86" ht="29.25" x14ac:dyDescent="0.25">
      <c r="A9" s="348">
        <v>1</v>
      </c>
      <c r="B9" s="112" t="s">
        <v>98</v>
      </c>
      <c r="C9" s="191">
        <f t="shared" ref="C9:AH9" si="0">SUM(C10:C12)</f>
        <v>0</v>
      </c>
      <c r="D9" s="143">
        <f t="shared" si="0"/>
        <v>0</v>
      </c>
      <c r="E9" s="144">
        <f t="shared" si="0"/>
        <v>0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0</v>
      </c>
      <c r="J9" s="143">
        <f t="shared" si="0"/>
        <v>0</v>
      </c>
      <c r="K9" s="145">
        <f t="shared" si="0"/>
        <v>0</v>
      </c>
      <c r="L9" s="142">
        <f t="shared" si="0"/>
        <v>0</v>
      </c>
      <c r="M9" s="143">
        <f t="shared" si="0"/>
        <v>0</v>
      </c>
      <c r="N9" s="145">
        <f t="shared" si="0"/>
        <v>0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0</v>
      </c>
      <c r="V9" s="143">
        <f t="shared" si="0"/>
        <v>0</v>
      </c>
      <c r="W9" s="192">
        <f t="shared" si="0"/>
        <v>0</v>
      </c>
      <c r="X9" s="195">
        <f t="shared" si="0"/>
        <v>0</v>
      </c>
      <c r="Y9" s="155">
        <f t="shared" si="0"/>
        <v>0</v>
      </c>
      <c r="Z9" s="173">
        <f t="shared" si="0"/>
        <v>0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0</v>
      </c>
      <c r="AE9" s="156">
        <f t="shared" si="0"/>
        <v>0</v>
      </c>
      <c r="AF9" s="157">
        <f t="shared" si="0"/>
        <v>0</v>
      </c>
      <c r="AG9" s="154">
        <f t="shared" si="0"/>
        <v>0</v>
      </c>
      <c r="AH9" s="155">
        <f t="shared" si="0"/>
        <v>0</v>
      </c>
      <c r="AI9" s="173">
        <f t="shared" ref="AI9:BN9" si="1">SUM(AI10:AI12)</f>
        <v>0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0</v>
      </c>
      <c r="AQ9" s="156">
        <f t="shared" si="1"/>
        <v>0</v>
      </c>
      <c r="AR9" s="196">
        <f t="shared" si="1"/>
        <v>0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48"/>
      <c r="B10" s="113" t="s">
        <v>5</v>
      </c>
      <c r="C10" s="125"/>
      <c r="D10" s="89">
        <f>+Y10+AT10+BO10</f>
        <v>0</v>
      </c>
      <c r="E10" s="104">
        <f>SUM(C10:D10)</f>
        <v>0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0</v>
      </c>
      <c r="K10" s="138">
        <f>SUM(I10:J10)</f>
        <v>0</v>
      </c>
      <c r="L10" s="137"/>
      <c r="M10" s="89">
        <f>+AH10+BC10+BX10</f>
        <v>0</v>
      </c>
      <c r="N10" s="138">
        <f>SUM(L10:M10)</f>
        <v>0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0</v>
      </c>
      <c r="W10" s="126">
        <f>SUM(U10:V10)</f>
        <v>0</v>
      </c>
      <c r="X10" s="197"/>
      <c r="Y10" s="78"/>
      <c r="Z10" s="174">
        <f>SUM(X10:Y10)</f>
        <v>0</v>
      </c>
      <c r="AA10" s="158"/>
      <c r="AB10" s="78"/>
      <c r="AC10" s="174">
        <f>SUM(AA10:AB10)</f>
        <v>0</v>
      </c>
      <c r="AD10" s="183"/>
      <c r="AE10" s="89">
        <f>+Y10+AB10</f>
        <v>0</v>
      </c>
      <c r="AF10" s="159">
        <f>SUM(AD10:AE10)</f>
        <v>0</v>
      </c>
      <c r="AG10" s="158"/>
      <c r="AH10" s="78"/>
      <c r="AI10" s="174">
        <f>SUM(AG10:AH10)</f>
        <v>0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0</v>
      </c>
      <c r="AR10" s="198">
        <f>SUM(AP10:AQ10)</f>
        <v>0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48"/>
      <c r="B11" s="113" t="s">
        <v>6</v>
      </c>
      <c r="C11" s="125"/>
      <c r="D11" s="89">
        <f>+Y11+AT11+BO11</f>
        <v>0</v>
      </c>
      <c r="E11" s="104">
        <f>SUM(C11:D11)</f>
        <v>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0</v>
      </c>
      <c r="K11" s="138">
        <f>SUM(I11:J11)</f>
        <v>0</v>
      </c>
      <c r="L11" s="137"/>
      <c r="M11" s="89">
        <f>+AH11+BC11+BX11</f>
        <v>0</v>
      </c>
      <c r="N11" s="138">
        <f>SUM(L11:M11)</f>
        <v>0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0</v>
      </c>
      <c r="W11" s="126">
        <f>SUM(U11:V11)</f>
        <v>0</v>
      </c>
      <c r="X11" s="197"/>
      <c r="Y11" s="78"/>
      <c r="Z11" s="174">
        <f>SUM(X11:Y11)</f>
        <v>0</v>
      </c>
      <c r="AA11" s="158"/>
      <c r="AB11" s="78"/>
      <c r="AC11" s="174">
        <f>SUM(AA11:AB11)</f>
        <v>0</v>
      </c>
      <c r="AD11" s="183"/>
      <c r="AE11" s="89">
        <f>+Y11+AB11</f>
        <v>0</v>
      </c>
      <c r="AF11" s="159">
        <f>SUM(AD11:AE11)</f>
        <v>0</v>
      </c>
      <c r="AG11" s="158"/>
      <c r="AH11" s="78"/>
      <c r="AI11" s="174">
        <f>SUM(AG11:AH11)</f>
        <v>0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0</v>
      </c>
      <c r="AR11" s="198">
        <f>SUM(AP11:AQ11)</f>
        <v>0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 x14ac:dyDescent="0.3">
      <c r="A12" s="348"/>
      <c r="B12" s="113" t="s">
        <v>7</v>
      </c>
      <c r="C12" s="140">
        <f>+X12+AS12+BN12</f>
        <v>0</v>
      </c>
      <c r="D12" s="90">
        <f>+Y12+AT12+BO12</f>
        <v>0</v>
      </c>
      <c r="E12" s="106">
        <f>SUM(C12:D12)</f>
        <v>0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0</v>
      </c>
      <c r="J12" s="90">
        <f>+AE12+AZ12+BU12</f>
        <v>0</v>
      </c>
      <c r="K12" s="141">
        <f>SUM(I12:J12)</f>
        <v>0</v>
      </c>
      <c r="L12" s="139">
        <f>+AG12+BB12+BW12</f>
        <v>0</v>
      </c>
      <c r="M12" s="90">
        <f>+AH12+BC12+BX12</f>
        <v>0</v>
      </c>
      <c r="N12" s="141">
        <f>SUM(L12:M12)</f>
        <v>0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0</v>
      </c>
      <c r="V12" s="90">
        <f>+AQ12+BL12+CG12</f>
        <v>0</v>
      </c>
      <c r="W12" s="128">
        <f>SUM(U12:V12)</f>
        <v>0</v>
      </c>
      <c r="X12" s="199"/>
      <c r="Y12" s="85"/>
      <c r="Z12" s="175">
        <f>SUM(X12:Y12)</f>
        <v>0</v>
      </c>
      <c r="AA12" s="160"/>
      <c r="AB12" s="85"/>
      <c r="AC12" s="175">
        <f>SUM(AA12:AB12)</f>
        <v>0</v>
      </c>
      <c r="AD12" s="139">
        <f>+X12+AA12</f>
        <v>0</v>
      </c>
      <c r="AE12" s="90">
        <f>+Y12+AB12</f>
        <v>0</v>
      </c>
      <c r="AF12" s="161">
        <f>SUM(AD12:AE12)</f>
        <v>0</v>
      </c>
      <c r="AG12" s="160"/>
      <c r="AH12" s="85"/>
      <c r="AI12" s="175">
        <f>SUM(AG12:AH12)</f>
        <v>0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0</v>
      </c>
      <c r="AQ12" s="90">
        <f>+AH12+AK12-AN12</f>
        <v>0</v>
      </c>
      <c r="AR12" s="200">
        <f>SUM(AP12:AQ12)</f>
        <v>0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48">
        <v>2</v>
      </c>
      <c r="B13" s="112" t="s">
        <v>8</v>
      </c>
      <c r="C13" s="191">
        <f>C15</f>
        <v>0</v>
      </c>
      <c r="D13" s="143">
        <f>D14+D15</f>
        <v>0</v>
      </c>
      <c r="E13" s="144">
        <f>SUM(C13:D13)</f>
        <v>0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0</v>
      </c>
      <c r="J13" s="143">
        <f>J14+J15</f>
        <v>0</v>
      </c>
      <c r="K13" s="145">
        <f>SUM(I13:J13)</f>
        <v>0</v>
      </c>
      <c r="L13" s="142">
        <f>L15</f>
        <v>0</v>
      </c>
      <c r="M13" s="143">
        <f>M14+M15</f>
        <v>0</v>
      </c>
      <c r="N13" s="145">
        <f>SUM(L13:M13)</f>
        <v>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0</v>
      </c>
      <c r="V13" s="143">
        <f>V14+V15</f>
        <v>0</v>
      </c>
      <c r="W13" s="192">
        <f>SUM(U13:V13)</f>
        <v>0</v>
      </c>
      <c r="X13" s="195">
        <f>X15</f>
        <v>0</v>
      </c>
      <c r="Y13" s="155">
        <f>Y14+Y15</f>
        <v>0</v>
      </c>
      <c r="Z13" s="173">
        <f>SUM(X13:Y13)</f>
        <v>0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0</v>
      </c>
      <c r="AE13" s="156">
        <f>AE14+AE15</f>
        <v>0</v>
      </c>
      <c r="AF13" s="157">
        <f>SUM(AD13:AE13)</f>
        <v>0</v>
      </c>
      <c r="AG13" s="154">
        <f>AG15</f>
        <v>0</v>
      </c>
      <c r="AH13" s="155">
        <f>AH14+AH15</f>
        <v>0</v>
      </c>
      <c r="AI13" s="173">
        <f>SUM(AG13:AH13)</f>
        <v>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0</v>
      </c>
      <c r="AQ13" s="156">
        <f>AQ14+AQ15</f>
        <v>0</v>
      </c>
      <c r="AR13" s="196">
        <f>SUM(AP13:AQ13)</f>
        <v>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48"/>
      <c r="B14" s="113" t="s">
        <v>6</v>
      </c>
      <c r="C14" s="125"/>
      <c r="D14" s="89">
        <f>+Y14+AT14+BO14</f>
        <v>0</v>
      </c>
      <c r="E14" s="104">
        <f>D14</f>
        <v>0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0</v>
      </c>
      <c r="K14" s="138">
        <f>J14</f>
        <v>0</v>
      </c>
      <c r="L14" s="137"/>
      <c r="M14" s="89">
        <f>+AH14+BC14+BX14</f>
        <v>0</v>
      </c>
      <c r="N14" s="138">
        <f>M14</f>
        <v>0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0</v>
      </c>
      <c r="W14" s="126">
        <f>V14</f>
        <v>0</v>
      </c>
      <c r="X14" s="197"/>
      <c r="Y14" s="78"/>
      <c r="Z14" s="174">
        <f>Y14</f>
        <v>0</v>
      </c>
      <c r="AA14" s="158"/>
      <c r="AB14" s="78"/>
      <c r="AC14" s="174">
        <f>AB14</f>
        <v>0</v>
      </c>
      <c r="AD14" s="183"/>
      <c r="AE14" s="89">
        <f>+Y14+AB14</f>
        <v>0</v>
      </c>
      <c r="AF14" s="159">
        <f>AE14</f>
        <v>0</v>
      </c>
      <c r="AG14" s="158"/>
      <c r="AH14" s="78"/>
      <c r="AI14" s="174">
        <f>AH14</f>
        <v>0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0</v>
      </c>
      <c r="AR14" s="198">
        <f>AQ14</f>
        <v>0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 x14ac:dyDescent="0.3">
      <c r="A15" s="348"/>
      <c r="B15" s="113" t="s">
        <v>7</v>
      </c>
      <c r="C15" s="140">
        <f>+X15+AS15+BN15</f>
        <v>0</v>
      </c>
      <c r="D15" s="90">
        <f>+Y15+AT15+BO15</f>
        <v>0</v>
      </c>
      <c r="E15" s="106">
        <f>SUM(C15:D15)</f>
        <v>0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0</v>
      </c>
      <c r="J15" s="90">
        <f>+AE15+AZ15+BU15</f>
        <v>0</v>
      </c>
      <c r="K15" s="141">
        <f>SUM(I15:J15)</f>
        <v>0</v>
      </c>
      <c r="L15" s="139">
        <f>+AG15+BB15+BW15</f>
        <v>0</v>
      </c>
      <c r="M15" s="90">
        <f>+AH15+BC15+BX15</f>
        <v>0</v>
      </c>
      <c r="N15" s="141">
        <f>SUM(L15:M15)</f>
        <v>0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0</v>
      </c>
      <c r="V15" s="90">
        <f>+AQ15+BL15+CG15</f>
        <v>0</v>
      </c>
      <c r="W15" s="128">
        <f>SUM(U15:V15)</f>
        <v>0</v>
      </c>
      <c r="X15" s="199"/>
      <c r="Y15" s="85"/>
      <c r="Z15" s="175">
        <f>SUM(X15:Y15)</f>
        <v>0</v>
      </c>
      <c r="AA15" s="160"/>
      <c r="AB15" s="85"/>
      <c r="AC15" s="175">
        <f>SUM(AA15:AB15)</f>
        <v>0</v>
      </c>
      <c r="AD15" s="139">
        <f>+X15+AA15</f>
        <v>0</v>
      </c>
      <c r="AE15" s="90">
        <f>+Y15+AB15</f>
        <v>0</v>
      </c>
      <c r="AF15" s="161">
        <f>SUM(AD15:AE15)</f>
        <v>0</v>
      </c>
      <c r="AG15" s="160"/>
      <c r="AH15" s="85"/>
      <c r="AI15" s="175">
        <f>SUM(AG15:AH15)</f>
        <v>0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0</v>
      </c>
      <c r="AQ15" s="90">
        <f>+AH15+AK15-AN15</f>
        <v>0</v>
      </c>
      <c r="AR15" s="200">
        <f>SUM(AP15:AQ15)</f>
        <v>0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 x14ac:dyDescent="0.25">
      <c r="A16" s="348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48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48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 x14ac:dyDescent="0.3">
      <c r="A19" s="348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48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48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 x14ac:dyDescent="0.3">
      <c r="A22" s="348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48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48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 x14ac:dyDescent="0.3">
      <c r="A25" s="348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48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48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 x14ac:dyDescent="0.3">
      <c r="A28" s="348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48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48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 x14ac:dyDescent="0.3">
      <c r="A31" s="348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 x14ac:dyDescent="0.25">
      <c r="A32" s="343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44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5.75" thickBot="1" x14ac:dyDescent="0.3">
      <c r="A34" s="345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43">
        <v>5</v>
      </c>
      <c r="B35" s="119" t="s">
        <v>1</v>
      </c>
      <c r="C35" s="191">
        <f>C37</f>
        <v>0</v>
      </c>
      <c r="D35" s="143">
        <f>D36+D37</f>
        <v>0</v>
      </c>
      <c r="E35" s="144">
        <f t="shared" si="24"/>
        <v>0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0</v>
      </c>
      <c r="J35" s="143">
        <f>J36+J37</f>
        <v>0</v>
      </c>
      <c r="K35" s="145">
        <f t="shared" si="26"/>
        <v>0</v>
      </c>
      <c r="L35" s="142">
        <f>L37</f>
        <v>0</v>
      </c>
      <c r="M35" s="143">
        <f>M36+M37</f>
        <v>0</v>
      </c>
      <c r="N35" s="145">
        <f t="shared" si="27"/>
        <v>0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0</v>
      </c>
      <c r="V35" s="143">
        <f>V36+V37</f>
        <v>0</v>
      </c>
      <c r="W35" s="192">
        <f t="shared" si="30"/>
        <v>0</v>
      </c>
      <c r="X35" s="195">
        <f>X37</f>
        <v>0</v>
      </c>
      <c r="Y35" s="155">
        <f>Y36+Y37</f>
        <v>0</v>
      </c>
      <c r="Z35" s="173">
        <f t="shared" si="31"/>
        <v>0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0</v>
      </c>
      <c r="AE35" s="156">
        <f>AE36+AE37</f>
        <v>0</v>
      </c>
      <c r="AF35" s="157">
        <f t="shared" si="33"/>
        <v>0</v>
      </c>
      <c r="AG35" s="154">
        <f>AG37</f>
        <v>0</v>
      </c>
      <c r="AH35" s="155">
        <f>AH36+AH37</f>
        <v>0</v>
      </c>
      <c r="AI35" s="173">
        <f t="shared" si="34"/>
        <v>0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0</v>
      </c>
      <c r="AQ35" s="156">
        <f>AQ36+AQ37</f>
        <v>0</v>
      </c>
      <c r="AR35" s="196">
        <f t="shared" si="37"/>
        <v>0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44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 x14ac:dyDescent="0.3">
      <c r="A37" s="345"/>
      <c r="B37" s="113" t="s">
        <v>7</v>
      </c>
      <c r="C37" s="140">
        <f>+X37+AS37+BN37</f>
        <v>0</v>
      </c>
      <c r="D37" s="90">
        <f>+Y37+AT37+BO37</f>
        <v>0</v>
      </c>
      <c r="E37" s="106">
        <f t="shared" si="24"/>
        <v>0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0</v>
      </c>
      <c r="J37" s="90">
        <f>+AE37+AZ37+BU37</f>
        <v>0</v>
      </c>
      <c r="K37" s="141">
        <f t="shared" si="26"/>
        <v>0</v>
      </c>
      <c r="L37" s="139">
        <f>+AG37+BB37+BW37</f>
        <v>0</v>
      </c>
      <c r="M37" s="90">
        <f>+AH37+BC37+BX37</f>
        <v>0</v>
      </c>
      <c r="N37" s="141">
        <f t="shared" si="27"/>
        <v>0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0</v>
      </c>
      <c r="V37" s="90">
        <f>+AQ37+BL37+CG37</f>
        <v>0</v>
      </c>
      <c r="W37" s="128">
        <f t="shared" si="30"/>
        <v>0</v>
      </c>
      <c r="X37" s="199"/>
      <c r="Y37" s="85"/>
      <c r="Z37" s="175">
        <f t="shared" si="31"/>
        <v>0</v>
      </c>
      <c r="AA37" s="160"/>
      <c r="AB37" s="85"/>
      <c r="AC37" s="175">
        <f t="shared" si="32"/>
        <v>0</v>
      </c>
      <c r="AD37" s="139">
        <f>+X37+AA37</f>
        <v>0</v>
      </c>
      <c r="AE37" s="90">
        <f>+Y37+AB37</f>
        <v>0</v>
      </c>
      <c r="AF37" s="161">
        <f t="shared" si="33"/>
        <v>0</v>
      </c>
      <c r="AG37" s="160"/>
      <c r="AH37" s="85"/>
      <c r="AI37" s="175">
        <f t="shared" si="34"/>
        <v>0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0</v>
      </c>
      <c r="AQ37" s="90">
        <f>+AH37+AK37-AN37</f>
        <v>0</v>
      </c>
      <c r="AR37" s="200">
        <f t="shared" si="37"/>
        <v>0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48">
        <v>6</v>
      </c>
      <c r="B38" s="119" t="s">
        <v>11</v>
      </c>
      <c r="C38" s="191">
        <f>SUM(C39:C40)</f>
        <v>0</v>
      </c>
      <c r="D38" s="143">
        <f>SUM(D39:D40)</f>
        <v>0</v>
      </c>
      <c r="E38" s="144">
        <f t="shared" si="24"/>
        <v>0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0</v>
      </c>
      <c r="J38" s="143">
        <f>SUM(J39:J40)</f>
        <v>0</v>
      </c>
      <c r="K38" s="145">
        <f t="shared" si="26"/>
        <v>0</v>
      </c>
      <c r="L38" s="142">
        <f>SUM(L39:L40)</f>
        <v>0</v>
      </c>
      <c r="M38" s="143">
        <f>SUM(M39:M40)</f>
        <v>0</v>
      </c>
      <c r="N38" s="145">
        <f t="shared" si="27"/>
        <v>0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0</v>
      </c>
      <c r="V38" s="143">
        <f>SUM(V39:V40)</f>
        <v>0</v>
      </c>
      <c r="W38" s="192">
        <f t="shared" si="30"/>
        <v>0</v>
      </c>
      <c r="X38" s="195">
        <f>SUM(X39:X40)</f>
        <v>0</v>
      </c>
      <c r="Y38" s="155">
        <f>SUM(Y39:Y40)</f>
        <v>0</v>
      </c>
      <c r="Z38" s="173">
        <f t="shared" si="31"/>
        <v>0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0</v>
      </c>
      <c r="AE38" s="156">
        <f>SUM(AE39:AE40)</f>
        <v>0</v>
      </c>
      <c r="AF38" s="157">
        <f t="shared" si="33"/>
        <v>0</v>
      </c>
      <c r="AG38" s="154">
        <f>SUM(AG39:AG40)</f>
        <v>0</v>
      </c>
      <c r="AH38" s="155">
        <f>SUM(AH39:AH40)</f>
        <v>0</v>
      </c>
      <c r="AI38" s="173">
        <f t="shared" si="34"/>
        <v>0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0</v>
      </c>
      <c r="AQ38" s="156">
        <f>SUM(AQ39:AQ40)</f>
        <v>0</v>
      </c>
      <c r="AR38" s="196">
        <f t="shared" si="37"/>
        <v>0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48"/>
      <c r="B39" s="120" t="s">
        <v>10</v>
      </c>
      <c r="C39" s="125"/>
      <c r="D39" s="89">
        <f>+Y39+AT39+BO39</f>
        <v>0</v>
      </c>
      <c r="E39" s="104">
        <f t="shared" si="24"/>
        <v>0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0</v>
      </c>
      <c r="K39" s="138">
        <f t="shared" si="26"/>
        <v>0</v>
      </c>
      <c r="L39" s="137"/>
      <c r="M39" s="89">
        <f>+AH39+BC39+BX39</f>
        <v>0</v>
      </c>
      <c r="N39" s="138">
        <f t="shared" si="27"/>
        <v>0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0</v>
      </c>
      <c r="W39" s="126">
        <f t="shared" si="30"/>
        <v>0</v>
      </c>
      <c r="X39" s="197"/>
      <c r="Y39" s="78"/>
      <c r="Z39" s="174">
        <f t="shared" si="31"/>
        <v>0</v>
      </c>
      <c r="AA39" s="158"/>
      <c r="AB39" s="78"/>
      <c r="AC39" s="174">
        <f t="shared" si="32"/>
        <v>0</v>
      </c>
      <c r="AD39" s="183"/>
      <c r="AE39" s="89">
        <f>+Y39+AB39</f>
        <v>0</v>
      </c>
      <c r="AF39" s="159">
        <f t="shared" si="33"/>
        <v>0</v>
      </c>
      <c r="AG39" s="158"/>
      <c r="AH39" s="78"/>
      <c r="AI39" s="174">
        <f t="shared" si="34"/>
        <v>0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0</v>
      </c>
      <c r="AR39" s="198">
        <f t="shared" si="37"/>
        <v>0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 x14ac:dyDescent="0.3">
      <c r="A40" s="348"/>
      <c r="B40" s="120" t="s">
        <v>9</v>
      </c>
      <c r="C40" s="140">
        <f>+X40+AS40+BN40</f>
        <v>0</v>
      </c>
      <c r="D40" s="90">
        <f>+Y40+AT40+BO40</f>
        <v>0</v>
      </c>
      <c r="E40" s="106">
        <f t="shared" si="24"/>
        <v>0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0</v>
      </c>
      <c r="J40" s="90">
        <f>+AE40+AZ40+BU40</f>
        <v>0</v>
      </c>
      <c r="K40" s="141">
        <f t="shared" si="26"/>
        <v>0</v>
      </c>
      <c r="L40" s="139">
        <f>+AG40+BB40+BW40</f>
        <v>0</v>
      </c>
      <c r="M40" s="90">
        <f>+AH40+BC40+BX40</f>
        <v>0</v>
      </c>
      <c r="N40" s="141">
        <f t="shared" si="27"/>
        <v>0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0</v>
      </c>
      <c r="V40" s="90">
        <f>+AQ40+BL40+CG40</f>
        <v>0</v>
      </c>
      <c r="W40" s="128">
        <f t="shared" si="30"/>
        <v>0</v>
      </c>
      <c r="X40" s="199"/>
      <c r="Y40" s="85"/>
      <c r="Z40" s="175">
        <f t="shared" si="31"/>
        <v>0</v>
      </c>
      <c r="AA40" s="160"/>
      <c r="AB40" s="85"/>
      <c r="AC40" s="175">
        <f t="shared" si="32"/>
        <v>0</v>
      </c>
      <c r="AD40" s="139">
        <f>+X40+AA40</f>
        <v>0</v>
      </c>
      <c r="AE40" s="90">
        <f>+Y40+AB40</f>
        <v>0</v>
      </c>
      <c r="AF40" s="161">
        <f t="shared" si="33"/>
        <v>0</v>
      </c>
      <c r="AG40" s="160"/>
      <c r="AH40" s="85"/>
      <c r="AI40" s="175">
        <f t="shared" si="34"/>
        <v>0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0</v>
      </c>
      <c r="AQ40" s="90">
        <f>+AH40+AK40-AN40</f>
        <v>0</v>
      </c>
      <c r="AR40" s="200">
        <f t="shared" si="37"/>
        <v>0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43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44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44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 x14ac:dyDescent="0.3">
      <c r="A44" s="344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44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44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 x14ac:dyDescent="0.3">
      <c r="A47" s="344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44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44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44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" hidden="1" customHeight="1" x14ac:dyDescent="0.25">
      <c r="A51" s="344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44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45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 x14ac:dyDescent="0.25">
      <c r="A54" s="39">
        <v>8</v>
      </c>
      <c r="B54" s="122" t="s">
        <v>12</v>
      </c>
      <c r="C54" s="130">
        <f t="shared" ref="C54:AH54" si="68">C9+C13+C16+C32+C35+C38+C41</f>
        <v>0</v>
      </c>
      <c r="D54" s="109">
        <f t="shared" si="68"/>
        <v>0</v>
      </c>
      <c r="E54" s="110">
        <f t="shared" si="68"/>
        <v>0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0</v>
      </c>
      <c r="J54" s="109">
        <f t="shared" si="68"/>
        <v>0</v>
      </c>
      <c r="K54" s="151">
        <f t="shared" si="68"/>
        <v>0</v>
      </c>
      <c r="L54" s="152">
        <f t="shared" si="68"/>
        <v>0</v>
      </c>
      <c r="M54" s="111">
        <f t="shared" si="68"/>
        <v>0</v>
      </c>
      <c r="N54" s="153">
        <f t="shared" si="68"/>
        <v>0</v>
      </c>
      <c r="O54" s="150">
        <f t="shared" si="68"/>
        <v>0</v>
      </c>
      <c r="P54" s="109">
        <f t="shared" si="68"/>
        <v>0</v>
      </c>
      <c r="Q54" s="151">
        <f t="shared" si="68"/>
        <v>0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0</v>
      </c>
      <c r="V54" s="109">
        <f t="shared" si="68"/>
        <v>0</v>
      </c>
      <c r="W54" s="131">
        <f t="shared" si="68"/>
        <v>0</v>
      </c>
      <c r="X54" s="208">
        <f t="shared" si="68"/>
        <v>0</v>
      </c>
      <c r="Y54" s="169">
        <f t="shared" si="68"/>
        <v>0</v>
      </c>
      <c r="Z54" s="181">
        <f t="shared" si="68"/>
        <v>0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0</v>
      </c>
      <c r="AE54" s="170">
        <f t="shared" si="68"/>
        <v>0</v>
      </c>
      <c r="AF54" s="171">
        <f t="shared" si="68"/>
        <v>0</v>
      </c>
      <c r="AG54" s="168">
        <f t="shared" si="68"/>
        <v>0</v>
      </c>
      <c r="AH54" s="169">
        <f t="shared" si="68"/>
        <v>0</v>
      </c>
      <c r="AI54" s="181">
        <f t="shared" ref="AI54:BN54" si="69">AI9+AI13+AI16+AI32+AI35+AI38+AI41</f>
        <v>0</v>
      </c>
      <c r="AJ54" s="168">
        <f t="shared" si="69"/>
        <v>0</v>
      </c>
      <c r="AK54" s="169">
        <f t="shared" si="69"/>
        <v>0</v>
      </c>
      <c r="AL54" s="181">
        <f t="shared" si="69"/>
        <v>0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0</v>
      </c>
      <c r="AQ54" s="170">
        <f t="shared" si="69"/>
        <v>0</v>
      </c>
      <c r="AR54" s="209">
        <f t="shared" si="69"/>
        <v>0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0</v>
      </c>
      <c r="E55" s="104">
        <f>SUM(C55:D55)</f>
        <v>0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0</v>
      </c>
      <c r="K55" s="138">
        <f>SUM(I55:J55)</f>
        <v>0</v>
      </c>
      <c r="L55" s="137"/>
      <c r="M55" s="103">
        <f>M10+M36</f>
        <v>0</v>
      </c>
      <c r="N55" s="138">
        <f>SUM(L55:M55)</f>
        <v>0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0</v>
      </c>
      <c r="W55" s="126">
        <f>SUM(U55:V55)</f>
        <v>0</v>
      </c>
      <c r="X55" s="197"/>
      <c r="Y55" s="2">
        <f>Y10+Y36</f>
        <v>0</v>
      </c>
      <c r="Z55" s="174">
        <f>SUM(X55:Y55)</f>
        <v>0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0</v>
      </c>
      <c r="AF55" s="159">
        <f>SUM(AD55:AE55)</f>
        <v>0</v>
      </c>
      <c r="AG55" s="158"/>
      <c r="AH55" s="2">
        <f>AH10+AH36</f>
        <v>0</v>
      </c>
      <c r="AI55" s="174">
        <f>SUM(AG55:AH55)</f>
        <v>0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0</v>
      </c>
      <c r="AR55" s="198">
        <f>SUM(AP55:AQ55)</f>
        <v>0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0</v>
      </c>
      <c r="E56" s="104">
        <f>SUM(C56:D56)</f>
        <v>0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0</v>
      </c>
      <c r="K56" s="138">
        <f>SUM(I56:J56)</f>
        <v>0</v>
      </c>
      <c r="L56" s="137"/>
      <c r="M56" s="103">
        <f>M11+M14+M18+M21+M24+M27+M30+M33+M39+M43+M46+M49+M52</f>
        <v>0</v>
      </c>
      <c r="N56" s="138">
        <f>SUM(L56:M56)</f>
        <v>0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0</v>
      </c>
      <c r="W56" s="126">
        <f>SUM(U56:V56)</f>
        <v>0</v>
      </c>
      <c r="X56" s="197"/>
      <c r="Y56" s="2">
        <f>Y11+Y14+Y18+Y21+Y24+Y27+Y30+Y33+Y39+Y43+Y46+Y49+Y52</f>
        <v>0</v>
      </c>
      <c r="Z56" s="174">
        <f>SUM(X56:Y56)</f>
        <v>0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0</v>
      </c>
      <c r="AF56" s="159">
        <f>SUM(AD56:AE56)</f>
        <v>0</v>
      </c>
      <c r="AG56" s="158"/>
      <c r="AH56" s="2">
        <f>AH11+AH14+AH18+AH21+AH24+AH27+AH30+AH33+AH39+AH43+AH46+AH49+AH52</f>
        <v>0</v>
      </c>
      <c r="AI56" s="174">
        <f>SUM(AG56:AH56)</f>
        <v>0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0</v>
      </c>
      <c r="AR56" s="198">
        <f>SUM(AP56:AQ56)</f>
        <v>0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 x14ac:dyDescent="0.3">
      <c r="A57" s="41"/>
      <c r="B57" s="113" t="s">
        <v>7</v>
      </c>
      <c r="C57" s="129">
        <f>C12+C15+C19+C22+C25+C28+C31+C34+C37+C40+C44+C47+C50+C53</f>
        <v>0</v>
      </c>
      <c r="D57" s="105">
        <f>D12+D15+D19+D22+D25+D28+D31+D34+D37+D40+D44+D47+D50+D53</f>
        <v>0</v>
      </c>
      <c r="E57" s="106">
        <f>SUM(C57:D57)</f>
        <v>0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0</v>
      </c>
      <c r="J57" s="105">
        <f>J12+J15+J19+J22+J25+J28+J31+J34+J37+J40+J44+J47+J50+J53</f>
        <v>0</v>
      </c>
      <c r="K57" s="141">
        <f>SUM(I57:J57)</f>
        <v>0</v>
      </c>
      <c r="L57" s="149">
        <f>L12+L15+L19+L22+L25+L28+L31+L34+L37+L40+L44+L47+L50+L53</f>
        <v>0</v>
      </c>
      <c r="M57" s="105">
        <f>M12+M15+M19+M22+M25+M28+M31+M34+M37+M40+M44+M47+M50+M53</f>
        <v>0</v>
      </c>
      <c r="N57" s="141">
        <f>SUM(L57:M57)</f>
        <v>0</v>
      </c>
      <c r="O57" s="149">
        <f>O12+O15+O19+O22+O25+O28+O31+O34+O37+O40+O44+O47+O50+O53</f>
        <v>0</v>
      </c>
      <c r="P57" s="105">
        <f>P12+P15+P19+P22+P25+P28+P31+P34+P37+P40+P44+P47+P50+P53</f>
        <v>0</v>
      </c>
      <c r="Q57" s="141">
        <f>SUM(O57:P57)</f>
        <v>0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0</v>
      </c>
      <c r="V57" s="105">
        <f>V12+V15+V19+V22+V25+V28+V31+V34+V37+V40+V44+V47+V50+V53</f>
        <v>0</v>
      </c>
      <c r="W57" s="128">
        <f>SUM(U57:V57)</f>
        <v>0</v>
      </c>
      <c r="X57" s="210">
        <f>X12+X15+X19+X22+X25+X28+X31+X34+X37+X40+X44+X47+X50+X53</f>
        <v>0</v>
      </c>
      <c r="Y57" s="36">
        <f>Y12+Y15+Y19+Y22+Y25+Y28+Y31+Y34+Y37+Y40+Y44+Y47+Y50+Y53</f>
        <v>0</v>
      </c>
      <c r="Z57" s="175">
        <f>SUM(X57:Y57)</f>
        <v>0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0</v>
      </c>
      <c r="AE57" s="90">
        <f>AE12+AE15+AE19+AE22+AE25+AE28+AE31+AE34+AE37+AE40+AE44+AE47+AE50+AE53</f>
        <v>0</v>
      </c>
      <c r="AF57" s="161">
        <f>SUM(AD57:AE57)</f>
        <v>0</v>
      </c>
      <c r="AG57" s="172">
        <f>AG12+AG15+AG19+AG22+AG25+AG28+AG31+AG34+AG37+AG40+AG44+AG47+AG50+AG53</f>
        <v>0</v>
      </c>
      <c r="AH57" s="36">
        <f>AH12+AH15+AH19+AH22+AH25+AH28+AH31+AH34+AH37+AH40+AH44+AH47+AH50+AH53</f>
        <v>0</v>
      </c>
      <c r="AI57" s="175">
        <f>SUM(AG57:AH57)</f>
        <v>0</v>
      </c>
      <c r="AJ57" s="172">
        <f>AJ12+AJ15+AJ19+AJ22+AJ25+AJ28+AJ31+AJ34+AJ37+AJ40+AJ44+AJ47+AJ50+AJ53</f>
        <v>0</v>
      </c>
      <c r="AK57" s="36">
        <f>AK12+AK15+AK19+AK22+AK25+AK28+AK31+AK34+AK37+AK40+AK44+AK47+AK50+AK53</f>
        <v>0</v>
      </c>
      <c r="AL57" s="175">
        <f>SUM(AJ57:AK57)</f>
        <v>0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0</v>
      </c>
      <c r="AQ57" s="90">
        <f>AQ12+AQ15+AQ19+AQ22+AQ25+AQ28+AQ31+AQ34+AQ37+AQ40+AQ44+AQ47+AQ50+AQ53</f>
        <v>0</v>
      </c>
      <c r="AR57" s="200">
        <f>SUM(AP57:AQ57)</f>
        <v>0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view="pageBreakPreview" zoomScale="85" zoomScaleNormal="85" zoomScaleSheetLayoutView="85" workbookViewId="0">
      <selection activeCell="F16" sqref="F16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2" t="s">
        <v>73</v>
      </c>
      <c r="B2" s="342"/>
      <c r="C2" s="356">
        <f>+'Т1 - број запослених'!C2:L2</f>
        <v>0</v>
      </c>
      <c r="D2" s="356"/>
      <c r="E2" s="356"/>
      <c r="F2" s="356"/>
      <c r="G2" s="356"/>
      <c r="H2" s="356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59" t="s">
        <v>129</v>
      </c>
      <c r="E3" s="359"/>
      <c r="F3" s="359"/>
      <c r="G3" s="359"/>
      <c r="H3" s="359"/>
      <c r="I3" s="360"/>
      <c r="J3" s="360"/>
      <c r="K3" s="360"/>
      <c r="L3" s="360"/>
      <c r="M3" s="359"/>
      <c r="N3" s="359"/>
      <c r="O3" s="359"/>
      <c r="P3" s="359"/>
    </row>
    <row r="4" spans="1:21" ht="55.5" customHeight="1" x14ac:dyDescent="0.3">
      <c r="B4" s="222" t="s">
        <v>13</v>
      </c>
      <c r="C4" s="357" t="s">
        <v>130</v>
      </c>
      <c r="D4" s="358"/>
      <c r="E4" s="358"/>
      <c r="F4" s="358"/>
      <c r="G4" s="358"/>
      <c r="H4" s="358"/>
      <c r="I4" s="362" t="s">
        <v>139</v>
      </c>
      <c r="J4" s="358"/>
      <c r="K4" s="363"/>
      <c r="L4" s="245"/>
      <c r="M4" s="358" t="s">
        <v>113</v>
      </c>
      <c r="N4" s="358"/>
      <c r="O4" s="358"/>
      <c r="P4" s="358"/>
      <c r="Q4" s="358"/>
      <c r="R4" s="361"/>
    </row>
    <row r="5" spans="1:21" ht="95.25" customHeight="1" x14ac:dyDescent="0.25">
      <c r="A5" s="250" t="s">
        <v>70</v>
      </c>
      <c r="B5" s="93" t="s">
        <v>0</v>
      </c>
      <c r="C5" s="102" t="s">
        <v>131</v>
      </c>
      <c r="D5" s="100" t="s">
        <v>83</v>
      </c>
      <c r="E5" s="102" t="s">
        <v>132</v>
      </c>
      <c r="F5" s="100" t="s">
        <v>84</v>
      </c>
      <c r="G5" s="212" t="s">
        <v>133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134</v>
      </c>
      <c r="M5" s="262" t="s">
        <v>114</v>
      </c>
      <c r="N5" s="101" t="s">
        <v>86</v>
      </c>
      <c r="O5" s="212" t="s">
        <v>115</v>
      </c>
      <c r="P5" s="101" t="s">
        <v>87</v>
      </c>
      <c r="Q5" s="212" t="s">
        <v>116</v>
      </c>
      <c r="R5" s="101" t="s">
        <v>88</v>
      </c>
    </row>
    <row r="6" spans="1:21" x14ac:dyDescent="0.25">
      <c r="A6" s="332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24">
        <v>7</v>
      </c>
      <c r="H6" s="333">
        <v>8</v>
      </c>
      <c r="I6" s="364">
        <v>9</v>
      </c>
      <c r="J6" s="300">
        <v>10</v>
      </c>
      <c r="K6" s="366">
        <v>11</v>
      </c>
      <c r="L6" s="293"/>
      <c r="M6" s="354">
        <v>12</v>
      </c>
      <c r="N6" s="300">
        <v>13</v>
      </c>
      <c r="O6" s="324">
        <v>14</v>
      </c>
      <c r="P6" s="300">
        <v>15</v>
      </c>
      <c r="Q6" s="324">
        <v>16</v>
      </c>
      <c r="R6" s="300">
        <v>17</v>
      </c>
    </row>
    <row r="7" spans="1:21" x14ac:dyDescent="0.25">
      <c r="A7" s="332"/>
      <c r="B7" s="301"/>
      <c r="C7" s="301"/>
      <c r="D7" s="301"/>
      <c r="E7" s="301"/>
      <c r="F7" s="301"/>
      <c r="G7" s="352"/>
      <c r="H7" s="334"/>
      <c r="I7" s="365"/>
      <c r="J7" s="301"/>
      <c r="K7" s="367"/>
      <c r="L7" s="294"/>
      <c r="M7" s="355"/>
      <c r="N7" s="301"/>
      <c r="O7" s="352"/>
      <c r="P7" s="301"/>
      <c r="Q7" s="352"/>
      <c r="R7" s="301"/>
    </row>
    <row r="8" spans="1:21" ht="29.25" x14ac:dyDescent="0.25">
      <c r="A8" s="348">
        <v>1</v>
      </c>
      <c r="B8" s="33" t="s">
        <v>98</v>
      </c>
      <c r="C8" s="234">
        <f>SUM(C9:C11)</f>
        <v>0</v>
      </c>
      <c r="D8" s="228"/>
      <c r="E8" s="235">
        <f>SUM(E9:E11)</f>
        <v>0</v>
      </c>
      <c r="F8" s="228"/>
      <c r="G8" s="235">
        <f>SUM(G9:G11)</f>
        <v>0</v>
      </c>
      <c r="H8" s="252"/>
      <c r="I8" s="271"/>
      <c r="J8" s="228"/>
      <c r="K8" s="272"/>
      <c r="L8" s="295">
        <f>I8*1.07*12</f>
        <v>0</v>
      </c>
      <c r="M8" s="263">
        <f>SUM(M9:M11)</f>
        <v>0</v>
      </c>
      <c r="N8" s="228"/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48"/>
      <c r="B9" s="34" t="s">
        <v>5</v>
      </c>
      <c r="C9" s="214">
        <f>+'Т1 - број запослених'!AF10</f>
        <v>0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53" si="0">I9*1.07*12</f>
        <v>0</v>
      </c>
      <c r="M9" s="264">
        <f>+'Т1 - број запослених'!AR10</f>
        <v>0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48"/>
      <c r="B10" s="34" t="s">
        <v>6</v>
      </c>
      <c r="C10" s="214">
        <f>+'Т1 - број запослених'!AF11</f>
        <v>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0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48"/>
      <c r="B11" s="34" t="s">
        <v>7</v>
      </c>
      <c r="C11" s="214">
        <f>+'Т1 - број запослених'!AF12</f>
        <v>0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0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48">
        <v>2</v>
      </c>
      <c r="B12" s="33" t="s">
        <v>8</v>
      </c>
      <c r="C12" s="213">
        <f>C13+C14</f>
        <v>0</v>
      </c>
      <c r="D12" s="88"/>
      <c r="E12" s="213">
        <f>E13+E14</f>
        <v>0</v>
      </c>
      <c r="F12" s="88"/>
      <c r="G12" s="213">
        <f>G14</f>
        <v>0</v>
      </c>
      <c r="H12" s="254"/>
      <c r="I12" s="274"/>
      <c r="J12" s="88"/>
      <c r="K12" s="275"/>
      <c r="L12" s="295">
        <f t="shared" si="0"/>
        <v>0</v>
      </c>
      <c r="M12" s="265">
        <f>M13+M14</f>
        <v>0</v>
      </c>
      <c r="N12" s="88"/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48"/>
      <c r="B13" s="34" t="s">
        <v>6</v>
      </c>
      <c r="C13" s="214">
        <f>+'Т1 - број запослених'!AF14</f>
        <v>0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0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48"/>
      <c r="B14" s="34" t="s">
        <v>7</v>
      </c>
      <c r="C14" s="214">
        <f>+'Т1 - број запослених'!AF15</f>
        <v>0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0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7.75" x14ac:dyDescent="0.25">
      <c r="A15" s="348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8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48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5.75" thickBot="1" x14ac:dyDescent="0.3">
      <c r="A18" s="348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48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48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5.75" thickBot="1" x14ac:dyDescent="0.3">
      <c r="A21" s="348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48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48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5.75" thickBot="1" x14ac:dyDescent="0.3">
      <c r="A24" s="348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48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48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5.75" thickBot="1" x14ac:dyDescent="0.3">
      <c r="A27" s="348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48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48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5.75" thickBot="1" x14ac:dyDescent="0.3">
      <c r="A30" s="348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8.5" x14ac:dyDescent="0.25">
      <c r="A31" s="343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44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45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43">
        <v>5</v>
      </c>
      <c r="B34" s="38" t="s">
        <v>1</v>
      </c>
      <c r="C34" s="213">
        <f>C35+C36</f>
        <v>0</v>
      </c>
      <c r="D34" s="78"/>
      <c r="E34" s="213">
        <f>E36</f>
        <v>0</v>
      </c>
      <c r="F34" s="78"/>
      <c r="G34" s="213">
        <f>G36</f>
        <v>0</v>
      </c>
      <c r="H34" s="257"/>
      <c r="I34" s="282"/>
      <c r="J34" s="78"/>
      <c r="K34" s="283"/>
      <c r="L34" s="295">
        <f t="shared" si="0"/>
        <v>0</v>
      </c>
      <c r="M34" s="265">
        <f>M35+M36</f>
        <v>0</v>
      </c>
      <c r="N34" s="78"/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44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45"/>
      <c r="B36" s="34" t="s">
        <v>7</v>
      </c>
      <c r="C36" s="214">
        <f>+'Т1 - број запослених'!AF37</f>
        <v>0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0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48">
        <v>6</v>
      </c>
      <c r="B37" s="38" t="s">
        <v>11</v>
      </c>
      <c r="C37" s="213">
        <f>SUM(C38:C39)</f>
        <v>0</v>
      </c>
      <c r="D37" s="78"/>
      <c r="E37" s="213">
        <f>SUM(E38:E39)</f>
        <v>0</v>
      </c>
      <c r="F37" s="78"/>
      <c r="G37" s="213">
        <f>SUM(G38:G39)</f>
        <v>0</v>
      </c>
      <c r="H37" s="257"/>
      <c r="I37" s="282"/>
      <c r="J37" s="78"/>
      <c r="K37" s="283"/>
      <c r="L37" s="295">
        <f t="shared" si="0"/>
        <v>0</v>
      </c>
      <c r="M37" s="265">
        <f>SUM(M38:M39)</f>
        <v>0</v>
      </c>
      <c r="N37" s="78"/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48"/>
      <c r="B38" s="12" t="s">
        <v>10</v>
      </c>
      <c r="C38" s="214">
        <f>+'Т1 - број запослених'!AF39</f>
        <v>0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0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48"/>
      <c r="B39" s="12" t="s">
        <v>9</v>
      </c>
      <c r="C39" s="214">
        <f>+'Т1 - број запослених'!AF40</f>
        <v>0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0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43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44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44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5.75" thickBot="1" x14ac:dyDescent="0.3">
      <c r="A43" s="344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44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44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5.75" thickBot="1" x14ac:dyDescent="0.3">
      <c r="A46" s="344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44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44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44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4" t="s">
        <v>12</v>
      </c>
      <c r="C50" s="92">
        <f t="shared" ref="C50:K50" si="4">C8+C12+C15+C31+C34+C37+C40</f>
        <v>0</v>
      </c>
      <c r="D50" s="40">
        <f t="shared" si="4"/>
        <v>0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0</v>
      </c>
      <c r="J50" s="40">
        <f t="shared" si="4"/>
        <v>0</v>
      </c>
      <c r="K50" s="291">
        <f t="shared" si="4"/>
        <v>0</v>
      </c>
      <c r="L50" s="295">
        <f t="shared" si="0"/>
        <v>0</v>
      </c>
      <c r="M50" s="268">
        <f t="shared" ref="M50:R50" si="5">M8+M12+M15+M31+M34+M37+M40</f>
        <v>0</v>
      </c>
      <c r="N50" s="40">
        <f t="shared" si="5"/>
        <v>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0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si="0"/>
        <v>0</v>
      </c>
      <c r="M51" s="264">
        <f>+'Т1 - број запослених'!AR55</f>
        <v>0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0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0"/>
        <v>0</v>
      </c>
      <c r="M52" s="264">
        <f>+'Т1 - број запослених'!AR56</f>
        <v>0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0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0"/>
        <v>0</v>
      </c>
      <c r="M53" s="264">
        <f>+'Т1 - број запослених'!AR57</f>
        <v>0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password="F25C" sheet="1"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E20" sqref="E20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2" t="s">
        <v>73</v>
      </c>
      <c r="B2" s="342"/>
      <c r="C2" s="369">
        <f>+'Т1 - број запослених'!C2:L2</f>
        <v>0</v>
      </c>
      <c r="D2" s="369"/>
      <c r="E2" s="369"/>
      <c r="F2" s="369"/>
      <c r="G2" s="7"/>
      <c r="H2" s="7"/>
    </row>
    <row r="4" spans="1:9" ht="43.5" customHeight="1" x14ac:dyDescent="0.25">
      <c r="B4" s="368" t="s">
        <v>117</v>
      </c>
      <c r="C4" s="368"/>
      <c r="D4" s="368"/>
      <c r="E4" s="368"/>
      <c r="F4" s="368"/>
      <c r="G4" s="368"/>
      <c r="H4" s="368"/>
    </row>
    <row r="6" spans="1:9" ht="18.75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118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119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/>
      <c r="C9" s="81"/>
      <c r="D9" s="78"/>
      <c r="E9" s="78"/>
      <c r="F9" s="78"/>
      <c r="G9" s="78"/>
      <c r="H9" s="219">
        <f>D9+F9</f>
        <v>0</v>
      </c>
      <c r="I9" s="223">
        <f>E9+G9</f>
        <v>0</v>
      </c>
    </row>
    <row r="10" spans="1:9" x14ac:dyDescent="0.25">
      <c r="A10" s="42">
        <v>2</v>
      </c>
      <c r="B10" s="81"/>
      <c r="C10" s="81"/>
      <c r="D10" s="78"/>
      <c r="E10" s="78"/>
      <c r="F10" s="78"/>
      <c r="G10" s="78"/>
      <c r="H10" s="219">
        <f t="shared" ref="H10:H27" si="0">D10+F10</f>
        <v>0</v>
      </c>
      <c r="I10" s="223">
        <f t="shared" ref="I10:I27" si="1">E10+G10</f>
        <v>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0</v>
      </c>
      <c r="G28" s="223">
        <f>SUM(G9:G19)</f>
        <v>0</v>
      </c>
      <c r="H28" s="223">
        <f>SUM(H9:H27)</f>
        <v>0</v>
      </c>
      <c r="I28" s="223">
        <f>SUM(I9:I27)</f>
        <v>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G26" sqref="G26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81" t="s">
        <v>73</v>
      </c>
      <c r="B2" s="381"/>
      <c r="C2" s="373">
        <f>+'Т1 - број запослених'!C2:L2</f>
        <v>0</v>
      </c>
      <c r="D2" s="373"/>
      <c r="E2" s="373"/>
      <c r="F2" s="373"/>
    </row>
    <row r="3" spans="1:15" x14ac:dyDescent="0.25">
      <c r="A3" s="7"/>
      <c r="B3" s="7"/>
    </row>
    <row r="4" spans="1:15" ht="15.75" x14ac:dyDescent="0.25">
      <c r="C4" s="342" t="s">
        <v>120</v>
      </c>
      <c r="D4" s="342"/>
      <c r="E4" s="342"/>
      <c r="F4" s="342"/>
      <c r="G4" s="342"/>
      <c r="H4" s="342"/>
      <c r="I4" s="13"/>
      <c r="J4" s="13"/>
    </row>
    <row r="6" spans="1:15" ht="19.5" customHeight="1" x14ac:dyDescent="0.3">
      <c r="B6" s="226" t="s">
        <v>104</v>
      </c>
      <c r="C6" s="385">
        <v>2023</v>
      </c>
      <c r="D6" s="385"/>
      <c r="E6" s="385"/>
      <c r="F6" s="385"/>
      <c r="G6" s="385"/>
      <c r="H6" s="385"/>
      <c r="I6" s="370">
        <v>2024</v>
      </c>
      <c r="J6" s="371"/>
      <c r="K6" s="371"/>
      <c r="L6" s="372"/>
    </row>
    <row r="7" spans="1:15" ht="37.5" customHeight="1" x14ac:dyDescent="0.25">
      <c r="A7" s="374" t="s">
        <v>2</v>
      </c>
      <c r="B7" s="382" t="s">
        <v>0</v>
      </c>
      <c r="C7" s="377" t="s">
        <v>107</v>
      </c>
      <c r="D7" s="378"/>
      <c r="E7" s="377" t="s">
        <v>135</v>
      </c>
      <c r="F7" s="378"/>
      <c r="G7" s="374" t="s">
        <v>136</v>
      </c>
      <c r="H7" s="374" t="s">
        <v>137</v>
      </c>
      <c r="I7" s="379" t="s">
        <v>121</v>
      </c>
      <c r="J7" s="380"/>
      <c r="K7" s="374" t="s">
        <v>122</v>
      </c>
      <c r="L7" s="374" t="s">
        <v>123</v>
      </c>
    </row>
    <row r="8" spans="1:15" ht="30" customHeight="1" x14ac:dyDescent="0.25">
      <c r="A8" s="375"/>
      <c r="B8" s="383"/>
      <c r="C8" s="374" t="s">
        <v>37</v>
      </c>
      <c r="D8" s="49" t="s">
        <v>60</v>
      </c>
      <c r="E8" s="374" t="s">
        <v>37</v>
      </c>
      <c r="F8" s="49" t="s">
        <v>60</v>
      </c>
      <c r="G8" s="375"/>
      <c r="H8" s="375"/>
      <c r="I8" s="374" t="s">
        <v>37</v>
      </c>
      <c r="J8" s="49" t="s">
        <v>60</v>
      </c>
      <c r="K8" s="375"/>
      <c r="L8" s="375"/>
    </row>
    <row r="9" spans="1:15" ht="56.25" customHeight="1" x14ac:dyDescent="0.25">
      <c r="A9" s="376"/>
      <c r="B9" s="384"/>
      <c r="C9" s="376"/>
      <c r="D9" s="76"/>
      <c r="E9" s="376"/>
      <c r="F9" s="76"/>
      <c r="G9" s="376"/>
      <c r="H9" s="376"/>
      <c r="I9" s="376"/>
      <c r="J9" s="76"/>
      <c r="K9" s="376"/>
      <c r="L9" s="376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57.75" x14ac:dyDescent="0.25">
      <c r="A13" s="348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8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48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48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48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8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8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8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48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48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48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1.5" x14ac:dyDescent="0.25">
      <c r="A27" s="39">
        <v>8</v>
      </c>
      <c r="B27" s="48" t="s">
        <v>38</v>
      </c>
      <c r="C27" s="225">
        <f t="shared" ref="C27:L27" si="2">C11+C12+C13+C19+C20+C21+C22</f>
        <v>0</v>
      </c>
      <c r="D27" s="225">
        <f t="shared" si="2"/>
        <v>0</v>
      </c>
      <c r="E27" s="225">
        <f t="shared" si="2"/>
        <v>0</v>
      </c>
      <c r="F27" s="225">
        <f t="shared" si="2"/>
        <v>0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</row>
  </sheetData>
  <sheetProtection password="F25C" sheet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M25" sqref="M2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3" style="14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42" t="s">
        <v>73</v>
      </c>
      <c r="B2" s="342"/>
      <c r="C2" s="356">
        <f>+'Т1 - број запослених'!C2:L2</f>
        <v>0</v>
      </c>
      <c r="D2" s="356"/>
      <c r="E2" s="356"/>
      <c r="F2" s="356"/>
      <c r="G2" s="356"/>
      <c r="H2" s="356"/>
      <c r="I2" s="75"/>
      <c r="J2" s="75"/>
    </row>
    <row r="4" spans="1:28" ht="15.75" x14ac:dyDescent="0.25">
      <c r="C4" s="342" t="s">
        <v>124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</row>
    <row r="5" spans="1:28" x14ac:dyDescent="0.25">
      <c r="A5" s="15"/>
      <c r="C5" s="7"/>
      <c r="D5" s="7"/>
      <c r="E5" s="7"/>
    </row>
    <row r="6" spans="1:28" ht="18.75" x14ac:dyDescent="0.3">
      <c r="B6" s="222" t="s">
        <v>94</v>
      </c>
    </row>
    <row r="7" spans="1:28" ht="18.75" customHeight="1" x14ac:dyDescent="0.25">
      <c r="A7" s="395" t="s">
        <v>2</v>
      </c>
      <c r="B7" s="395" t="s">
        <v>14</v>
      </c>
      <c r="C7" s="386" t="s">
        <v>15</v>
      </c>
      <c r="D7" s="386" t="s">
        <v>16</v>
      </c>
      <c r="E7" s="389" t="s">
        <v>35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1"/>
      <c r="T7" s="386" t="s">
        <v>19</v>
      </c>
      <c r="U7" s="386" t="s">
        <v>21</v>
      </c>
      <c r="V7" s="386" t="s">
        <v>68</v>
      </c>
      <c r="W7" s="386" t="s">
        <v>106</v>
      </c>
      <c r="X7" s="386" t="s">
        <v>72</v>
      </c>
      <c r="Y7" s="386" t="s">
        <v>74</v>
      </c>
      <c r="Z7" s="386" t="s">
        <v>67</v>
      </c>
      <c r="AA7" s="386" t="s">
        <v>22</v>
      </c>
      <c r="AB7" s="386" t="s">
        <v>23</v>
      </c>
    </row>
    <row r="8" spans="1:28" ht="141" customHeight="1" x14ac:dyDescent="0.25">
      <c r="A8" s="396"/>
      <c r="B8" s="396"/>
      <c r="C8" s="387"/>
      <c r="D8" s="387"/>
      <c r="E8" s="389" t="s">
        <v>75</v>
      </c>
      <c r="F8" s="391"/>
      <c r="G8" s="389" t="s">
        <v>71</v>
      </c>
      <c r="H8" s="391"/>
      <c r="I8" s="389" t="s">
        <v>34</v>
      </c>
      <c r="J8" s="391"/>
      <c r="K8" s="389" t="s">
        <v>42</v>
      </c>
      <c r="L8" s="391"/>
      <c r="M8" s="389" t="s">
        <v>105</v>
      </c>
      <c r="N8" s="391"/>
      <c r="O8" s="389" t="s">
        <v>17</v>
      </c>
      <c r="P8" s="391"/>
      <c r="Q8" s="389" t="s">
        <v>100</v>
      </c>
      <c r="R8" s="391"/>
      <c r="S8" s="386" t="s">
        <v>18</v>
      </c>
      <c r="T8" s="387"/>
      <c r="U8" s="387"/>
      <c r="V8" s="387"/>
      <c r="W8" s="387"/>
      <c r="X8" s="387"/>
      <c r="Y8" s="387"/>
      <c r="Z8" s="387"/>
      <c r="AA8" s="387"/>
      <c r="AB8" s="387"/>
    </row>
    <row r="9" spans="1:28" ht="82.5" customHeight="1" x14ac:dyDescent="0.25">
      <c r="A9" s="397"/>
      <c r="B9" s="397"/>
      <c r="C9" s="388"/>
      <c r="D9" s="388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388"/>
      <c r="T9" s="388"/>
      <c r="U9" s="388"/>
      <c r="V9" s="388"/>
      <c r="W9" s="388"/>
      <c r="X9" s="388"/>
      <c r="Y9" s="388"/>
      <c r="Z9" s="388"/>
      <c r="AA9" s="388"/>
      <c r="AB9" s="388"/>
    </row>
    <row r="10" spans="1:28" ht="18" customHeight="1" x14ac:dyDescent="0.35">
      <c r="A10" s="17"/>
      <c r="B10" s="52" t="s">
        <v>61</v>
      </c>
      <c r="C10" s="62">
        <f>SUM(C11:C21)</f>
        <v>84.12</v>
      </c>
      <c r="D10" s="62">
        <f>SUM(D11:D21)</f>
        <v>0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SUM(S11:S21)</f>
        <v>84.12</v>
      </c>
      <c r="T10" s="58"/>
      <c r="U10" s="59"/>
      <c r="V10" s="63"/>
      <c r="W10" s="63"/>
      <c r="X10" s="63">
        <f>SUM(X11:X21)</f>
        <v>0</v>
      </c>
      <c r="Y10" s="63">
        <f>SUM(Y11:Y21)</f>
        <v>0</v>
      </c>
      <c r="Z10" s="63">
        <f>SUM(Z11:Z21)</f>
        <v>0</v>
      </c>
      <c r="AA10" s="63">
        <f>SUM(AA11:AA21)</f>
        <v>0</v>
      </c>
      <c r="AB10" s="63">
        <f>SUM(AB11:AB21)</f>
        <v>0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73">
        <f>U11-1930</f>
        <v>-1930</v>
      </c>
      <c r="X11" s="73"/>
      <c r="Y11" s="73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5">
        <v>2</v>
      </c>
      <c r="B12" s="56" t="s">
        <v>64</v>
      </c>
      <c r="C12" s="68"/>
      <c r="D12" s="68"/>
      <c r="E12" s="70" t="s">
        <v>41</v>
      </c>
      <c r="F12" s="68"/>
      <c r="G12" s="70" t="s">
        <v>41</v>
      </c>
      <c r="H12" s="68"/>
      <c r="I12" s="70" t="s">
        <v>41</v>
      </c>
      <c r="J12" s="68"/>
      <c r="K12" s="70" t="s">
        <v>41</v>
      </c>
      <c r="L12" s="68"/>
      <c r="M12" s="70" t="s">
        <v>41</v>
      </c>
      <c r="N12" s="68"/>
      <c r="O12" s="70" t="s">
        <v>41</v>
      </c>
      <c r="P12" s="68"/>
      <c r="Q12" s="244" t="s">
        <v>41</v>
      </c>
      <c r="R12" s="68"/>
      <c r="S12" s="19">
        <f t="shared" ref="S12:S21" si="0">C12+D12+F12+H12+J12+L12+N12+P12+R12</f>
        <v>0</v>
      </c>
      <c r="T12" s="68"/>
      <c r="U12" s="20">
        <f>S12*T12</f>
        <v>0</v>
      </c>
      <c r="V12" s="74"/>
      <c r="W12" s="73">
        <f t="shared" ref="W12:W31" si="1">U12-1930</f>
        <v>-1930</v>
      </c>
      <c r="X12" s="74"/>
      <c r="Y12" s="74"/>
      <c r="Z12" s="20">
        <f t="shared" ref="Z12:Z21" si="2">U12*V12+X12+Y12</f>
        <v>0</v>
      </c>
      <c r="AA12" s="20">
        <f t="shared" ref="AA12:AA21" si="3">(W12/0.701)*V12</f>
        <v>0</v>
      </c>
      <c r="AB12" s="20">
        <f t="shared" ref="AB12:AB21" si="4">AA12+(AA12*16.15%)</f>
        <v>0</v>
      </c>
    </row>
    <row r="13" spans="1:28" ht="28.5" customHeight="1" x14ac:dyDescent="0.25">
      <c r="A13" s="55">
        <v>3</v>
      </c>
      <c r="B13" s="56" t="s">
        <v>25</v>
      </c>
      <c r="C13" s="57">
        <v>12.05</v>
      </c>
      <c r="D13" s="68"/>
      <c r="E13" s="70" t="s">
        <v>41</v>
      </c>
      <c r="F13" s="68"/>
      <c r="G13" s="70" t="s">
        <v>41</v>
      </c>
      <c r="H13" s="68"/>
      <c r="I13" s="70" t="s">
        <v>41</v>
      </c>
      <c r="J13" s="71"/>
      <c r="K13" s="70" t="s">
        <v>41</v>
      </c>
      <c r="L13" s="68"/>
      <c r="M13" s="70" t="s">
        <v>41</v>
      </c>
      <c r="N13" s="68"/>
      <c r="O13" s="70" t="s">
        <v>41</v>
      </c>
      <c r="P13" s="68"/>
      <c r="Q13" s="244" t="s">
        <v>41</v>
      </c>
      <c r="R13" s="68"/>
      <c r="S13" s="19">
        <f t="shared" si="0"/>
        <v>12.05</v>
      </c>
      <c r="T13" s="68"/>
      <c r="U13" s="20">
        <f t="shared" ref="U13:U31" si="5">S13*T13</f>
        <v>0</v>
      </c>
      <c r="V13" s="74"/>
      <c r="W13" s="73">
        <f t="shared" si="1"/>
        <v>-1930</v>
      </c>
      <c r="X13" s="74"/>
      <c r="Y13" s="74"/>
      <c r="Z13" s="20">
        <f t="shared" si="2"/>
        <v>0</v>
      </c>
      <c r="AA13" s="20">
        <f t="shared" si="3"/>
        <v>0</v>
      </c>
      <c r="AB13" s="20">
        <f t="shared" si="4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7"/>
      <c r="E14" s="69" t="s">
        <v>41</v>
      </c>
      <c r="F14" s="67"/>
      <c r="G14" s="69" t="s">
        <v>41</v>
      </c>
      <c r="H14" s="67"/>
      <c r="I14" s="69" t="s">
        <v>41</v>
      </c>
      <c r="J14" s="67"/>
      <c r="K14" s="69" t="s">
        <v>41</v>
      </c>
      <c r="L14" s="67"/>
      <c r="M14" s="69" t="s">
        <v>41</v>
      </c>
      <c r="N14" s="67"/>
      <c r="O14" s="69" t="s">
        <v>41</v>
      </c>
      <c r="P14" s="67"/>
      <c r="Q14" s="244" t="s">
        <v>41</v>
      </c>
      <c r="R14" s="67"/>
      <c r="S14" s="19">
        <f t="shared" si="0"/>
        <v>10.77</v>
      </c>
      <c r="T14" s="67"/>
      <c r="U14" s="20">
        <f t="shared" si="5"/>
        <v>0</v>
      </c>
      <c r="V14" s="73"/>
      <c r="W14" s="73">
        <f t="shared" si="1"/>
        <v>-1930</v>
      </c>
      <c r="X14" s="73"/>
      <c r="Y14" s="73"/>
      <c r="Z14" s="20">
        <f t="shared" si="2"/>
        <v>0</v>
      </c>
      <c r="AA14" s="20">
        <f t="shared" si="3"/>
        <v>0</v>
      </c>
      <c r="AB14" s="20">
        <f t="shared" si="4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7"/>
      <c r="E15" s="69" t="s">
        <v>41</v>
      </c>
      <c r="F15" s="67"/>
      <c r="G15" s="69" t="s">
        <v>41</v>
      </c>
      <c r="H15" s="67"/>
      <c r="I15" s="69" t="s">
        <v>41</v>
      </c>
      <c r="J15" s="67"/>
      <c r="K15" s="69" t="s">
        <v>41</v>
      </c>
      <c r="L15" s="67"/>
      <c r="M15" s="69" t="s">
        <v>41</v>
      </c>
      <c r="N15" s="67"/>
      <c r="O15" s="69" t="s">
        <v>41</v>
      </c>
      <c r="P15" s="67"/>
      <c r="Q15" s="244" t="s">
        <v>41</v>
      </c>
      <c r="R15" s="67"/>
      <c r="S15" s="19">
        <f t="shared" si="0"/>
        <v>10.45</v>
      </c>
      <c r="T15" s="67"/>
      <c r="U15" s="20">
        <f t="shared" si="5"/>
        <v>0</v>
      </c>
      <c r="V15" s="73"/>
      <c r="W15" s="73">
        <f t="shared" si="1"/>
        <v>-1930</v>
      </c>
      <c r="X15" s="73"/>
      <c r="Y15" s="73"/>
      <c r="Z15" s="20">
        <f t="shared" si="2"/>
        <v>0</v>
      </c>
      <c r="AA15" s="20">
        <f t="shared" si="3"/>
        <v>0</v>
      </c>
      <c r="AB15" s="20">
        <f t="shared" si="4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7"/>
      <c r="E16" s="69" t="s">
        <v>41</v>
      </c>
      <c r="F16" s="67"/>
      <c r="G16" s="69" t="s">
        <v>41</v>
      </c>
      <c r="H16" s="67"/>
      <c r="I16" s="69" t="s">
        <v>41</v>
      </c>
      <c r="J16" s="67"/>
      <c r="K16" s="69" t="s">
        <v>41</v>
      </c>
      <c r="L16" s="67"/>
      <c r="M16" s="69" t="s">
        <v>41</v>
      </c>
      <c r="N16" s="67"/>
      <c r="O16" s="69" t="s">
        <v>41</v>
      </c>
      <c r="P16" s="67"/>
      <c r="Q16" s="244" t="s">
        <v>41</v>
      </c>
      <c r="R16" s="67"/>
      <c r="S16" s="19">
        <f t="shared" si="0"/>
        <v>9.91</v>
      </c>
      <c r="T16" s="67"/>
      <c r="U16" s="20">
        <f t="shared" si="5"/>
        <v>0</v>
      </c>
      <c r="V16" s="73"/>
      <c r="W16" s="73">
        <f t="shared" si="1"/>
        <v>-1930</v>
      </c>
      <c r="X16" s="73"/>
      <c r="Y16" s="73"/>
      <c r="Z16" s="20">
        <f t="shared" si="2"/>
        <v>0</v>
      </c>
      <c r="AA16" s="20">
        <f t="shared" si="3"/>
        <v>0</v>
      </c>
      <c r="AB16" s="20">
        <f t="shared" si="4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7"/>
      <c r="E17" s="69" t="s">
        <v>41</v>
      </c>
      <c r="F17" s="67"/>
      <c r="G17" s="69" t="s">
        <v>41</v>
      </c>
      <c r="H17" s="67"/>
      <c r="I17" s="69" t="s">
        <v>41</v>
      </c>
      <c r="J17" s="67"/>
      <c r="K17" s="69" t="s">
        <v>41</v>
      </c>
      <c r="L17" s="67"/>
      <c r="M17" s="69" t="s">
        <v>41</v>
      </c>
      <c r="N17" s="67"/>
      <c r="O17" s="69" t="s">
        <v>41</v>
      </c>
      <c r="P17" s="67"/>
      <c r="Q17" s="244" t="s">
        <v>41</v>
      </c>
      <c r="R17" s="67"/>
      <c r="S17" s="19">
        <f t="shared" si="0"/>
        <v>8.9499999999999993</v>
      </c>
      <c r="T17" s="67"/>
      <c r="U17" s="20">
        <f t="shared" si="5"/>
        <v>0</v>
      </c>
      <c r="V17" s="73"/>
      <c r="W17" s="73">
        <f t="shared" si="1"/>
        <v>-1930</v>
      </c>
      <c r="X17" s="73"/>
      <c r="Y17" s="73"/>
      <c r="Z17" s="20">
        <f t="shared" si="2"/>
        <v>0</v>
      </c>
      <c r="AA17" s="20">
        <f t="shared" si="3"/>
        <v>0</v>
      </c>
      <c r="AB17" s="20">
        <f t="shared" si="4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7"/>
      <c r="E18" s="69" t="s">
        <v>41</v>
      </c>
      <c r="F18" s="67"/>
      <c r="G18" s="69" t="s">
        <v>41</v>
      </c>
      <c r="H18" s="67"/>
      <c r="I18" s="69" t="s">
        <v>41</v>
      </c>
      <c r="J18" s="67"/>
      <c r="K18" s="69" t="s">
        <v>41</v>
      </c>
      <c r="L18" s="67"/>
      <c r="M18" s="69" t="s">
        <v>41</v>
      </c>
      <c r="N18" s="67"/>
      <c r="O18" s="69" t="s">
        <v>41</v>
      </c>
      <c r="P18" s="67"/>
      <c r="Q18" s="244" t="s">
        <v>41</v>
      </c>
      <c r="R18" s="67"/>
      <c r="S18" s="19">
        <f t="shared" si="0"/>
        <v>8.85</v>
      </c>
      <c r="T18" s="67"/>
      <c r="U18" s="20">
        <f t="shared" si="5"/>
        <v>0</v>
      </c>
      <c r="V18" s="73"/>
      <c r="W18" s="73">
        <f t="shared" si="1"/>
        <v>-1930</v>
      </c>
      <c r="X18" s="73"/>
      <c r="Y18" s="73"/>
      <c r="Z18" s="20">
        <f t="shared" si="2"/>
        <v>0</v>
      </c>
      <c r="AA18" s="20">
        <f t="shared" si="3"/>
        <v>0</v>
      </c>
      <c r="AB18" s="20">
        <f t="shared" si="4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7"/>
      <c r="E19" s="69" t="s">
        <v>41</v>
      </c>
      <c r="F19" s="67"/>
      <c r="G19" s="69" t="s">
        <v>41</v>
      </c>
      <c r="H19" s="67"/>
      <c r="I19" s="69" t="s">
        <v>41</v>
      </c>
      <c r="J19" s="67"/>
      <c r="K19" s="69" t="s">
        <v>41</v>
      </c>
      <c r="L19" s="67"/>
      <c r="M19" s="69" t="s">
        <v>41</v>
      </c>
      <c r="N19" s="67"/>
      <c r="O19" s="69" t="s">
        <v>41</v>
      </c>
      <c r="P19" s="67"/>
      <c r="Q19" s="244" t="s">
        <v>41</v>
      </c>
      <c r="R19" s="67"/>
      <c r="S19" s="19">
        <f t="shared" si="0"/>
        <v>8.74</v>
      </c>
      <c r="T19" s="67"/>
      <c r="U19" s="20">
        <f t="shared" si="5"/>
        <v>0</v>
      </c>
      <c r="V19" s="73"/>
      <c r="W19" s="73">
        <f t="shared" si="1"/>
        <v>-1930</v>
      </c>
      <c r="X19" s="73"/>
      <c r="Y19" s="73"/>
      <c r="Z19" s="20">
        <f t="shared" si="2"/>
        <v>0</v>
      </c>
      <c r="AA19" s="20">
        <f t="shared" si="3"/>
        <v>0</v>
      </c>
      <c r="AB19" s="20">
        <f t="shared" si="4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7"/>
      <c r="E20" s="69" t="s">
        <v>41</v>
      </c>
      <c r="F20" s="67"/>
      <c r="G20" s="69" t="s">
        <v>41</v>
      </c>
      <c r="H20" s="67"/>
      <c r="I20" s="69" t="s">
        <v>41</v>
      </c>
      <c r="J20" s="67"/>
      <c r="K20" s="69" t="s">
        <v>41</v>
      </c>
      <c r="L20" s="67"/>
      <c r="M20" s="69" t="s">
        <v>41</v>
      </c>
      <c r="N20" s="67"/>
      <c r="O20" s="69" t="s">
        <v>41</v>
      </c>
      <c r="P20" s="67"/>
      <c r="Q20" s="244" t="s">
        <v>41</v>
      </c>
      <c r="R20" s="67"/>
      <c r="S20" s="19">
        <f t="shared" si="0"/>
        <v>8</v>
      </c>
      <c r="T20" s="67"/>
      <c r="U20" s="20">
        <f t="shared" si="5"/>
        <v>0</v>
      </c>
      <c r="V20" s="73"/>
      <c r="W20" s="73">
        <f t="shared" si="1"/>
        <v>-1930</v>
      </c>
      <c r="X20" s="73"/>
      <c r="Y20" s="73"/>
      <c r="Z20" s="20">
        <f t="shared" si="2"/>
        <v>0</v>
      </c>
      <c r="AA20" s="20">
        <f t="shared" si="3"/>
        <v>0</v>
      </c>
      <c r="AB20" s="20">
        <f t="shared" si="4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7"/>
      <c r="E21" s="69" t="s">
        <v>41</v>
      </c>
      <c r="F21" s="67"/>
      <c r="G21" s="69" t="s">
        <v>41</v>
      </c>
      <c r="H21" s="67"/>
      <c r="I21" s="69" t="s">
        <v>41</v>
      </c>
      <c r="J21" s="67"/>
      <c r="K21" s="69" t="s">
        <v>41</v>
      </c>
      <c r="L21" s="67"/>
      <c r="M21" s="69" t="s">
        <v>41</v>
      </c>
      <c r="N21" s="67"/>
      <c r="O21" s="69" t="s">
        <v>41</v>
      </c>
      <c r="P21" s="67"/>
      <c r="Q21" s="244" t="s">
        <v>41</v>
      </c>
      <c r="R21" s="67"/>
      <c r="S21" s="19">
        <f t="shared" si="0"/>
        <v>6.4</v>
      </c>
      <c r="T21" s="67"/>
      <c r="U21" s="20">
        <f t="shared" si="5"/>
        <v>0</v>
      </c>
      <c r="V21" s="73"/>
      <c r="W21" s="73">
        <f t="shared" si="1"/>
        <v>-1930</v>
      </c>
      <c r="X21" s="73"/>
      <c r="Y21" s="73"/>
      <c r="Z21" s="20">
        <f t="shared" si="2"/>
        <v>0</v>
      </c>
      <c r="AA21" s="20">
        <f t="shared" si="3"/>
        <v>0</v>
      </c>
      <c r="AB21" s="20">
        <f t="shared" si="4"/>
        <v>0</v>
      </c>
    </row>
    <row r="22" spans="1:28" ht="19.5" x14ac:dyDescent="0.35">
      <c r="A22" s="17"/>
      <c r="B22" s="52" t="s">
        <v>62</v>
      </c>
      <c r="C22" s="62">
        <f>SUM(C23:C31)</f>
        <v>84.12</v>
      </c>
      <c r="D22" s="62">
        <f>SUM(D23:D31)</f>
        <v>0</v>
      </c>
      <c r="E22" s="60"/>
      <c r="F22" s="58"/>
      <c r="G22" s="60"/>
      <c r="H22" s="58"/>
      <c r="I22" s="60"/>
      <c r="J22" s="58"/>
      <c r="K22" s="60"/>
      <c r="L22" s="58"/>
      <c r="M22" s="60"/>
      <c r="N22" s="58"/>
      <c r="O22" s="60"/>
      <c r="P22" s="58"/>
      <c r="Q22" s="58"/>
      <c r="R22" s="58"/>
      <c r="S22" s="62">
        <f>SUM(S23:S31)</f>
        <v>84.12</v>
      </c>
      <c r="T22" s="58"/>
      <c r="U22" s="59">
        <f t="shared" si="5"/>
        <v>0</v>
      </c>
      <c r="V22" s="63">
        <f t="shared" ref="V22:AB22" si="6">SUM(V23:V31)</f>
        <v>0</v>
      </c>
      <c r="W22" s="73">
        <f t="shared" si="1"/>
        <v>-1930</v>
      </c>
      <c r="X22" s="63">
        <f t="shared" si="6"/>
        <v>0</v>
      </c>
      <c r="Y22" s="63">
        <f t="shared" si="6"/>
        <v>0</v>
      </c>
      <c r="Z22" s="63">
        <f t="shared" si="6"/>
        <v>0</v>
      </c>
      <c r="AA22" s="63">
        <f t="shared" si="6"/>
        <v>0</v>
      </c>
      <c r="AB22" s="63">
        <f t="shared" si="6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7"/>
      <c r="E23" s="69" t="s">
        <v>41</v>
      </c>
      <c r="F23" s="67"/>
      <c r="G23" s="69" t="s">
        <v>41</v>
      </c>
      <c r="H23" s="67"/>
      <c r="I23" s="69" t="s">
        <v>41</v>
      </c>
      <c r="J23" s="72"/>
      <c r="K23" s="69" t="s">
        <v>41</v>
      </c>
      <c r="L23" s="67"/>
      <c r="M23" s="69" t="s">
        <v>41</v>
      </c>
      <c r="N23" s="67"/>
      <c r="O23" s="69" t="s">
        <v>41</v>
      </c>
      <c r="P23" s="67"/>
      <c r="Q23" s="69" t="s">
        <v>41</v>
      </c>
      <c r="R23" s="67"/>
      <c r="S23" s="19">
        <f>C23+D23+F23+H23+J23+L23+N23+P23+R23</f>
        <v>12.05</v>
      </c>
      <c r="T23" s="67"/>
      <c r="U23" s="20">
        <f t="shared" si="5"/>
        <v>0</v>
      </c>
      <c r="V23" s="73"/>
      <c r="W23" s="73">
        <f t="shared" si="1"/>
        <v>-1930</v>
      </c>
      <c r="X23" s="73"/>
      <c r="Y23" s="73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7"/>
      <c r="E24" s="69" t="s">
        <v>41</v>
      </c>
      <c r="F24" s="67"/>
      <c r="G24" s="69" t="s">
        <v>41</v>
      </c>
      <c r="H24" s="67"/>
      <c r="I24" s="69" t="s">
        <v>41</v>
      </c>
      <c r="J24" s="67"/>
      <c r="K24" s="69" t="s">
        <v>41</v>
      </c>
      <c r="L24" s="67"/>
      <c r="M24" s="69" t="s">
        <v>41</v>
      </c>
      <c r="N24" s="67"/>
      <c r="O24" s="69" t="s">
        <v>41</v>
      </c>
      <c r="P24" s="67"/>
      <c r="Q24" s="69" t="s">
        <v>41</v>
      </c>
      <c r="R24" s="67"/>
      <c r="S24" s="19">
        <f t="shared" ref="S24:S31" si="7">C24+D24+F24+H24+J24+L24+N24+P24+R24</f>
        <v>10.77</v>
      </c>
      <c r="T24" s="67"/>
      <c r="U24" s="20">
        <f t="shared" si="5"/>
        <v>0</v>
      </c>
      <c r="V24" s="73"/>
      <c r="W24" s="73">
        <f t="shared" si="1"/>
        <v>-1930</v>
      </c>
      <c r="X24" s="73"/>
      <c r="Y24" s="73"/>
      <c r="Z24" s="20">
        <f t="shared" ref="Z24:Z31" si="8">U24*V24+X24+Y24</f>
        <v>0</v>
      </c>
      <c r="AA24" s="20">
        <f t="shared" ref="AA24:AA31" si="9">(W24/0.701)*V24</f>
        <v>0</v>
      </c>
      <c r="AB24" s="20">
        <f t="shared" ref="AB24:AB31" si="10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7"/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69" t="s">
        <v>41</v>
      </c>
      <c r="R25" s="67"/>
      <c r="S25" s="19">
        <f t="shared" si="7"/>
        <v>10.45</v>
      </c>
      <c r="T25" s="67"/>
      <c r="U25" s="20">
        <f t="shared" si="5"/>
        <v>0</v>
      </c>
      <c r="V25" s="73"/>
      <c r="W25" s="73">
        <f t="shared" si="1"/>
        <v>-1930</v>
      </c>
      <c r="X25" s="73"/>
      <c r="Y25" s="73"/>
      <c r="Z25" s="20">
        <f t="shared" si="8"/>
        <v>0</v>
      </c>
      <c r="AA25" s="20">
        <f t="shared" si="9"/>
        <v>0</v>
      </c>
      <c r="AB25" s="20">
        <f t="shared" si="10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69" t="s">
        <v>41</v>
      </c>
      <c r="R26" s="67"/>
      <c r="S26" s="19">
        <f t="shared" si="7"/>
        <v>9.91</v>
      </c>
      <c r="T26" s="67"/>
      <c r="U26" s="20">
        <f t="shared" si="5"/>
        <v>0</v>
      </c>
      <c r="V26" s="73"/>
      <c r="W26" s="73">
        <f t="shared" si="1"/>
        <v>-1930</v>
      </c>
      <c r="X26" s="73"/>
      <c r="Y26" s="73"/>
      <c r="Z26" s="20">
        <f t="shared" si="8"/>
        <v>0</v>
      </c>
      <c r="AA26" s="20">
        <f t="shared" si="9"/>
        <v>0</v>
      </c>
      <c r="AB26" s="20">
        <f t="shared" si="10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7"/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69" t="s">
        <v>41</v>
      </c>
      <c r="R27" s="67"/>
      <c r="S27" s="19">
        <f t="shared" si="7"/>
        <v>8.9499999999999993</v>
      </c>
      <c r="T27" s="67"/>
      <c r="U27" s="20">
        <f t="shared" si="5"/>
        <v>0</v>
      </c>
      <c r="V27" s="73"/>
      <c r="W27" s="73">
        <f t="shared" si="1"/>
        <v>-1930</v>
      </c>
      <c r="X27" s="73"/>
      <c r="Y27" s="73"/>
      <c r="Z27" s="20">
        <f t="shared" si="8"/>
        <v>0</v>
      </c>
      <c r="AA27" s="20">
        <f t="shared" si="9"/>
        <v>0</v>
      </c>
      <c r="AB27" s="20">
        <f t="shared" si="10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7"/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69" t="s">
        <v>41</v>
      </c>
      <c r="R28" s="67"/>
      <c r="S28" s="19">
        <f t="shared" si="7"/>
        <v>8.85</v>
      </c>
      <c r="T28" s="67"/>
      <c r="U28" s="20">
        <f t="shared" si="5"/>
        <v>0</v>
      </c>
      <c r="V28" s="73"/>
      <c r="W28" s="73">
        <f t="shared" si="1"/>
        <v>-1930</v>
      </c>
      <c r="X28" s="73"/>
      <c r="Y28" s="73"/>
      <c r="Z28" s="20">
        <f t="shared" si="8"/>
        <v>0</v>
      </c>
      <c r="AA28" s="20">
        <f t="shared" si="9"/>
        <v>0</v>
      </c>
      <c r="AB28" s="20">
        <f t="shared" si="10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69" t="s">
        <v>41</v>
      </c>
      <c r="R29" s="67"/>
      <c r="S29" s="19">
        <f t="shared" si="7"/>
        <v>8.74</v>
      </c>
      <c r="T29" s="67"/>
      <c r="U29" s="20">
        <f t="shared" si="5"/>
        <v>0</v>
      </c>
      <c r="V29" s="73"/>
      <c r="W29" s="73">
        <f t="shared" si="1"/>
        <v>-1930</v>
      </c>
      <c r="X29" s="73"/>
      <c r="Y29" s="73"/>
      <c r="Z29" s="20">
        <f t="shared" si="8"/>
        <v>0</v>
      </c>
      <c r="AA29" s="20">
        <f t="shared" si="9"/>
        <v>0</v>
      </c>
      <c r="AB29" s="20">
        <f t="shared" si="10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69" t="s">
        <v>41</v>
      </c>
      <c r="R30" s="67"/>
      <c r="S30" s="19">
        <f t="shared" si="7"/>
        <v>8</v>
      </c>
      <c r="T30" s="67"/>
      <c r="U30" s="20">
        <f t="shared" si="5"/>
        <v>0</v>
      </c>
      <c r="V30" s="73"/>
      <c r="W30" s="73">
        <f t="shared" si="1"/>
        <v>-1930</v>
      </c>
      <c r="X30" s="73"/>
      <c r="Y30" s="73"/>
      <c r="Z30" s="20">
        <f t="shared" si="8"/>
        <v>0</v>
      </c>
      <c r="AA30" s="20">
        <f t="shared" si="9"/>
        <v>0</v>
      </c>
      <c r="AB30" s="20">
        <f t="shared" si="10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7"/>
      <c r="E31" s="69" t="s">
        <v>41</v>
      </c>
      <c r="F31" s="67"/>
      <c r="G31" s="69" t="s">
        <v>41</v>
      </c>
      <c r="H31" s="67"/>
      <c r="I31" s="69" t="s">
        <v>41</v>
      </c>
      <c r="J31" s="67"/>
      <c r="K31" s="69" t="s">
        <v>41</v>
      </c>
      <c r="L31" s="67"/>
      <c r="M31" s="69" t="s">
        <v>41</v>
      </c>
      <c r="N31" s="67"/>
      <c r="O31" s="69" t="s">
        <v>41</v>
      </c>
      <c r="P31" s="67"/>
      <c r="Q31" s="69" t="s">
        <v>41</v>
      </c>
      <c r="R31" s="67"/>
      <c r="S31" s="19">
        <f t="shared" si="7"/>
        <v>6.4</v>
      </c>
      <c r="T31" s="67"/>
      <c r="U31" s="20">
        <f t="shared" si="5"/>
        <v>0</v>
      </c>
      <c r="V31" s="73"/>
      <c r="W31" s="73">
        <f t="shared" si="1"/>
        <v>-1930</v>
      </c>
      <c r="X31" s="73"/>
      <c r="Y31" s="73"/>
      <c r="Z31" s="20">
        <f t="shared" si="8"/>
        <v>0</v>
      </c>
      <c r="AA31" s="20">
        <f t="shared" si="9"/>
        <v>0</v>
      </c>
      <c r="AB31" s="20">
        <f t="shared" si="10"/>
        <v>0</v>
      </c>
    </row>
    <row r="32" spans="1:28" ht="30.75" customHeight="1" x14ac:dyDescent="0.25">
      <c r="A32" s="22">
        <v>12</v>
      </c>
      <c r="B32" s="23" t="s">
        <v>40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73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66</v>
      </c>
      <c r="V34" s="389" t="s">
        <v>67</v>
      </c>
      <c r="W34" s="390"/>
      <c r="X34" s="391"/>
      <c r="Y34" s="39" t="s">
        <v>22</v>
      </c>
      <c r="Z34" s="16" t="s">
        <v>3</v>
      </c>
      <c r="AA34" s="66" t="s">
        <v>69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4">
        <f>X32</f>
        <v>0</v>
      </c>
      <c r="U35" s="65">
        <f>Y32</f>
        <v>0</v>
      </c>
      <c r="V35" s="392">
        <f>Z32</f>
        <v>0</v>
      </c>
      <c r="W35" s="393"/>
      <c r="X35" s="394"/>
      <c r="Y35" s="65">
        <f>AA32</f>
        <v>0</v>
      </c>
      <c r="Z35" s="65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P11" sqref="P11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2" t="s">
        <v>73</v>
      </c>
      <c r="B2" s="342"/>
      <c r="C2" s="243">
        <f>+'Т1 - број запослених'!C2:L2</f>
        <v>0</v>
      </c>
      <c r="D2" s="220"/>
      <c r="E2" s="220"/>
      <c r="F2" s="218"/>
      <c r="G2" s="211"/>
      <c r="H2" s="7"/>
    </row>
    <row r="3" spans="1:12" ht="15.75" x14ac:dyDescent="0.25">
      <c r="I3" s="99"/>
    </row>
    <row r="4" spans="1:12" ht="15.75" x14ac:dyDescent="0.25">
      <c r="A4" s="342" t="s">
        <v>138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3"/>
    </row>
    <row r="6" spans="1:12" ht="18.75" x14ac:dyDescent="0.3">
      <c r="B6" s="226" t="s">
        <v>95</v>
      </c>
      <c r="C6" s="398">
        <v>2023</v>
      </c>
      <c r="D6" s="399"/>
      <c r="E6" s="399"/>
      <c r="F6" s="400"/>
      <c r="G6" s="398">
        <v>2024</v>
      </c>
      <c r="H6" s="399"/>
      <c r="I6" s="399"/>
      <c r="J6" s="400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9.25" x14ac:dyDescent="0.25">
      <c r="A9" s="97">
        <v>1</v>
      </c>
      <c r="B9" s="33" t="s">
        <v>98</v>
      </c>
      <c r="C9" s="229"/>
      <c r="D9" s="229"/>
      <c r="E9" s="229"/>
      <c r="F9" s="229"/>
      <c r="G9" s="229"/>
      <c r="H9" s="229"/>
      <c r="I9" s="229"/>
      <c r="J9" s="229"/>
    </row>
    <row r="10" spans="1:12" x14ac:dyDescent="0.25">
      <c r="A10" s="97">
        <v>2</v>
      </c>
      <c r="B10" s="33" t="s">
        <v>8</v>
      </c>
      <c r="C10" s="229"/>
      <c r="D10" s="229"/>
      <c r="E10" s="229"/>
      <c r="F10" s="229"/>
      <c r="G10" s="229"/>
      <c r="H10" s="229"/>
      <c r="I10" s="229"/>
      <c r="J10" s="229"/>
    </row>
    <row r="11" spans="1:12" ht="57.75" x14ac:dyDescent="0.25">
      <c r="A11" s="348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48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48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48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48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48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1" x14ac:dyDescent="0.25">
      <c r="A19" s="97">
        <v>6</v>
      </c>
      <c r="B19" s="38" t="s">
        <v>11</v>
      </c>
      <c r="C19" s="229"/>
      <c r="D19" s="229"/>
      <c r="E19" s="229"/>
      <c r="F19" s="229"/>
      <c r="G19" s="229"/>
      <c r="H19" s="229"/>
      <c r="I19" s="229"/>
      <c r="J19" s="229"/>
    </row>
    <row r="20" spans="1:11" ht="29.25" x14ac:dyDescent="0.25">
      <c r="A20" s="348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48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48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48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48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1.5" x14ac:dyDescent="0.25">
      <c r="A25" s="39">
        <v>8</v>
      </c>
      <c r="B25" s="48" t="s">
        <v>38</v>
      </c>
      <c r="C25" s="231">
        <f t="shared" ref="C25:J25" si="2">C9+C10+C11+C17+C18+C19+C20</f>
        <v>0</v>
      </c>
      <c r="D25" s="231">
        <f t="shared" si="2"/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запослених'!Print_Area</vt:lpstr>
      <vt:lpstr>'Т2 - 411 и 412'!Print_Area</vt:lpstr>
      <vt:lpstr>'Т5 - звања и занимања'!Print_Area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Maja Marković</cp:lastModifiedBy>
  <cp:lastPrinted>2023-07-05T07:48:29Z</cp:lastPrinted>
  <dcterms:created xsi:type="dcterms:W3CDTF">2015-10-27T15:40:46Z</dcterms:created>
  <dcterms:modified xsi:type="dcterms:W3CDTF">2023-07-05T08:05:32Z</dcterms:modified>
</cp:coreProperties>
</file>